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<sst xmlns="http://schemas.openxmlformats.org/spreadsheetml/2006/main" count="209" uniqueCount="149">
  <si>
    <t>Budgeted Revenues and Expenses for the period from</t>
  </si>
  <si>
    <t>May 1st, 2021 to April 30th, 2022</t>
  </si>
  <si>
    <t>Revenues</t>
  </si>
  <si>
    <t>21-22 Final</t>
  </si>
  <si>
    <t>21-22 Revised</t>
  </si>
  <si>
    <t>21-22 Preliminary</t>
  </si>
  <si>
    <t>Student Levy Full Time - Fall</t>
  </si>
  <si>
    <t>5255*59</t>
  </si>
  <si>
    <t>A</t>
  </si>
  <si>
    <t>Student Levy Full Time - Winter</t>
  </si>
  <si>
    <t>5135*59</t>
  </si>
  <si>
    <t>Student Levy Part Time - Fall</t>
  </si>
  <si>
    <t>927*29</t>
  </si>
  <si>
    <t>Student Levy Part Time - Winter</t>
  </si>
  <si>
    <t>517*29</t>
  </si>
  <si>
    <t>Health and Dental</t>
  </si>
  <si>
    <t>Sponsorship Revenue</t>
  </si>
  <si>
    <t>B</t>
  </si>
  <si>
    <t>Student Agenda Sponsorship</t>
  </si>
  <si>
    <t>Alcohol and Cannabis Education Revenue</t>
  </si>
  <si>
    <t>-</t>
  </si>
  <si>
    <t>Paper Trail Income</t>
  </si>
  <si>
    <t>Entertainment Revenue</t>
  </si>
  <si>
    <t>Red N' Black Revenue</t>
  </si>
  <si>
    <t>Sustainability Fund</t>
  </si>
  <si>
    <t>Book Buy &amp; Sell</t>
  </si>
  <si>
    <t>Student Emergency Bursary Fees</t>
  </si>
  <si>
    <t>Orientation Revenue</t>
  </si>
  <si>
    <t>Total Revenues</t>
  </si>
  <si>
    <t>Expenses</t>
  </si>
  <si>
    <t>Administrative</t>
  </si>
  <si>
    <t>Office</t>
  </si>
  <si>
    <t>Insurance</t>
  </si>
  <si>
    <t>Accounting &amp; Audit Fees</t>
  </si>
  <si>
    <t>Legal Coverage</t>
  </si>
  <si>
    <t>ITS Service Contract</t>
  </si>
  <si>
    <t>Automated Payroll Expense</t>
  </si>
  <si>
    <t>Advocacy</t>
  </si>
  <si>
    <t>NBSA</t>
  </si>
  <si>
    <t>CASA</t>
  </si>
  <si>
    <t>Advocacy Programs</t>
  </si>
  <si>
    <t>Internal Programs</t>
  </si>
  <si>
    <t>Multicultural Programs</t>
  </si>
  <si>
    <t>Council</t>
  </si>
  <si>
    <t>Councillor Honoraria</t>
  </si>
  <si>
    <t>Councillor Orientation</t>
  </si>
  <si>
    <t>Councillor Projects</t>
  </si>
  <si>
    <t>Grants &amp; Contributions</t>
  </si>
  <si>
    <t>Campus Services Grant</t>
  </si>
  <si>
    <t>C</t>
  </si>
  <si>
    <t>Active Campus Fund</t>
  </si>
  <si>
    <t>D</t>
  </si>
  <si>
    <t>Food Subsidy Plan</t>
  </si>
  <si>
    <t>E</t>
  </si>
  <si>
    <t>Student Emergency Bursary</t>
  </si>
  <si>
    <t>F</t>
  </si>
  <si>
    <t>PT Scholarships &amp; Bursary</t>
  </si>
  <si>
    <t>Operating</t>
  </si>
  <si>
    <t>SU Campaign &amp; Promos</t>
  </si>
  <si>
    <t>Welcome Centre - Rent</t>
  </si>
  <si>
    <t>Conferences</t>
  </si>
  <si>
    <t>Executive Expenses</t>
  </si>
  <si>
    <t xml:space="preserve">Executive Development </t>
  </si>
  <si>
    <t>Executive Transition</t>
  </si>
  <si>
    <t>Reserve Fund</t>
  </si>
  <si>
    <t>Elections</t>
  </si>
  <si>
    <t>Programs &amp; Events</t>
  </si>
  <si>
    <t>Orientation</t>
  </si>
  <si>
    <t>UNBSU Recognition Awards Banquet</t>
  </si>
  <si>
    <t>Alcohol and Cannabis Education</t>
  </si>
  <si>
    <t>RED Awards</t>
  </si>
  <si>
    <t>G</t>
  </si>
  <si>
    <t>Salaries &amp; Services Honoraria</t>
  </si>
  <si>
    <t>Staff</t>
  </si>
  <si>
    <t>President</t>
  </si>
  <si>
    <t>VPs- Summer Salaries</t>
  </si>
  <si>
    <t>VPs - Academic Year Salaries</t>
  </si>
  <si>
    <t>Part-time Employees</t>
  </si>
  <si>
    <t>H</t>
  </si>
  <si>
    <t>Services Related Honoraria</t>
  </si>
  <si>
    <t>I</t>
  </si>
  <si>
    <t>Student Services</t>
  </si>
  <si>
    <t>Entertainment</t>
  </si>
  <si>
    <t>Kick-off Concert</t>
  </si>
  <si>
    <t>Winter Carnival</t>
  </si>
  <si>
    <t>Red N' Black</t>
  </si>
  <si>
    <t>AUS</t>
  </si>
  <si>
    <t>Year End Concert</t>
  </si>
  <si>
    <t>Student Legal Information Centre</t>
  </si>
  <si>
    <t>Paper Trail</t>
  </si>
  <si>
    <t>SafeRide</t>
  </si>
  <si>
    <t>SafeRide Salaries</t>
  </si>
  <si>
    <t>SafeRide Gas</t>
  </si>
  <si>
    <t>SafeRide Financing</t>
  </si>
  <si>
    <t>SafeRide Maintenance</t>
  </si>
  <si>
    <t>SafeRide Insurance</t>
  </si>
  <si>
    <t xml:space="preserve">SaferRide Techology </t>
  </si>
  <si>
    <t>Clubs &amp; Societies</t>
  </si>
  <si>
    <t>Start-Up Funding</t>
  </si>
  <si>
    <t>Special Event Funding</t>
  </si>
  <si>
    <t>Support Centre Funding</t>
  </si>
  <si>
    <t>J</t>
  </si>
  <si>
    <t>Conference Funding</t>
  </si>
  <si>
    <t>UNB Student Union Agenda</t>
  </si>
  <si>
    <t>Total Expenses</t>
  </si>
  <si>
    <t>Surplus (Deficit)</t>
  </si>
  <si>
    <t>Notes</t>
  </si>
  <si>
    <t>Enrolment levels are approximated as best as can be expected</t>
  </si>
  <si>
    <t>STU (Saferide)</t>
  </si>
  <si>
    <t>GSA (Saferide)</t>
  </si>
  <si>
    <t>Pepsi Promo</t>
  </si>
  <si>
    <t>Rising Youth</t>
  </si>
  <si>
    <t>Malley (Saferide)</t>
  </si>
  <si>
    <t>Fund available to any campus group who are not represented elsewhere in the budget,</t>
  </si>
  <si>
    <t>these funds are granted at the discretion of the UNBSU Finance Committee.</t>
  </si>
  <si>
    <t>A fund intended to support Student Lead projects on campus which work to promote a vision of our UNB community similar to the UNBSU vision</t>
  </si>
  <si>
    <t>Contributions made by the UNBSU to UNB Financial Aid programs, the $4,000.00 previously</t>
  </si>
  <si>
    <t>contributed to the Student Parent Fund has been reallocated to the Food Subsidy Plan upon</t>
  </si>
  <si>
    <t>request made by UNB Financial Aid.</t>
  </si>
  <si>
    <t>A fund collected from undergraduate students, and allocated directly to Financial Aid to support students with financial insecurity due to an unforseeable circumstance</t>
  </si>
  <si>
    <t>The Recognition of Excellence and Distinction Awards will create a venue to recognize students, groups, and projects that had a significantly positive impact on our UNB community</t>
  </si>
  <si>
    <t xml:space="preserve">Part-time Employees consist of the Recording Secretary, Paper TrailStaff, Director of Campus Events, and the Graphic Designers        </t>
  </si>
  <si>
    <t>Honoraria Budget 2020-2021</t>
  </si>
  <si>
    <t>Position</t>
  </si>
  <si>
    <t>#</t>
  </si>
  <si>
    <t>Summer</t>
  </si>
  <si>
    <t>Fall</t>
  </si>
  <si>
    <t>Winter</t>
  </si>
  <si>
    <t>Total</t>
  </si>
  <si>
    <t>Clubs and Societies Coordinator</t>
  </si>
  <si>
    <t>Academic Programming Coordinator</t>
  </si>
  <si>
    <t>Campus Food Coordinator*</t>
  </si>
  <si>
    <t>Garden Coordinator*</t>
  </si>
  <si>
    <t>Panel Coordinator</t>
  </si>
  <si>
    <t>Chief Returning Officer</t>
  </si>
  <si>
    <t>Council Chair</t>
  </si>
  <si>
    <t>Multicultural Initiatives Coordinator</t>
  </si>
  <si>
    <t>Deputy Returning Officer</t>
  </si>
  <si>
    <t>ACE Coordinator</t>
  </si>
  <si>
    <t>Wellness Coordinator</t>
  </si>
  <si>
    <t>Shinerama Chair Bonus</t>
  </si>
  <si>
    <t>SLIC Senior Coordinator</t>
  </si>
  <si>
    <t>SLIC Junior Coordinator</t>
  </si>
  <si>
    <t>Get Out The Vote Coordinator</t>
  </si>
  <si>
    <t>Townhouse Coordinator</t>
  </si>
  <si>
    <t>Student Experience Team</t>
  </si>
  <si>
    <t>Funds allocated annually to the operation of the Women's Centre, Indigenous Student Lounge, and the 203 Sexuality Centre. These funds are evenly distributed between these groups</t>
  </si>
  <si>
    <t>K</t>
  </si>
  <si>
    <t>Part-time student scholarship and bursary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</si>
</sst>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CA$&quot;#,##0.00"/>
    <numFmt numFmtId="166" formatCode="&quot;$&quot;#,##0.00"/>
  </numFmts>
  <fonts count="21">
    <font>
      <sz val="10.0"/>
      <color rgb="FF000000"/>
      <name val="Arial"/>
    </font>
    <font>
      <b/>
      <color rgb="FFFF0000"/>
      <name val="Montserrat"/>
    </font>
    <font>
      <sz val="11.0"/>
      <name val="Montserrat"/>
    </font>
    <font>
      <b/>
      <u/>
      <color rgb="FFFF0000"/>
      <name val="Montserrat"/>
    </font>
    <font>
      <b/>
      <color rgb="FF000000"/>
      <name val="Montserrat"/>
    </font>
    <font>
      <color rgb="FF000000"/>
      <name val="Montserrat"/>
    </font>
    <font>
      <b/>
      <sz val="11.0"/>
      <color rgb="FFFF0000"/>
      <name val="Montserrat"/>
    </font>
    <font>
      <name val="Montserrat"/>
    </font>
    <font>
      <sz val="11.0"/>
      <color rgb="FF000000"/>
      <name val="Montserrat"/>
    </font>
    <font>
      <b/>
      <sz val="11.0"/>
      <name val="Montserrat"/>
    </font>
    <font>
      <b/>
      <name val="Montserrat"/>
    </font>
    <font>
      <b/>
      <u/>
      <color rgb="FFFF0000"/>
      <name val="Montserrat"/>
    </font>
    <font>
      <sz val="10.0"/>
      <name val="Montserrat"/>
    </font>
    <font>
      <name val="Arial"/>
    </font>
    <font>
      <sz val="11.0"/>
      <color rgb="FF000000"/>
      <name val="Docs-Montserrat"/>
    </font>
    <font>
      <b/>
      <u/>
      <color rgb="FF000000"/>
      <name val="Montserrat"/>
    </font>
    <font>
      <u/>
      <color rgb="FF000000"/>
      <name val="Montserrat"/>
    </font>
    <font/>
    <font>
      <u/>
      <color rgb="FF000000"/>
      <name val="Montserrat"/>
    </font>
    <font>
      <u/>
      <color rgb="FF000000"/>
      <name val="Montserrat"/>
    </font>
    <font>
      <b/>
      <sz val="10.0"/>
      <color rgb="FFFF0000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0">
    <border/>
    <border>
      <right/>
    </border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4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  <xf borderId="0" fillId="0" fontId="5" numFmtId="0" xfId="0" applyAlignment="1" applyFont="1">
      <alignment horizontal="right" readingOrder="0" vertical="bottom"/>
    </xf>
    <xf borderId="0" fillId="0" fontId="5" numFmtId="4" xfId="0" applyAlignment="1" applyFont="1" applyNumberFormat="1">
      <alignment horizontal="right" readingOrder="0" vertical="bottom"/>
    </xf>
    <xf borderId="0" fillId="0" fontId="6" numFmtId="0" xfId="0" applyAlignment="1" applyFont="1">
      <alignment horizontal="center"/>
    </xf>
    <xf borderId="0" fillId="0" fontId="7" numFmtId="164" xfId="0" applyAlignment="1" applyFont="1" applyNumberFormat="1">
      <alignment horizontal="center" readingOrder="0"/>
    </xf>
    <xf borderId="0" fillId="0" fontId="7" numFmtId="164" xfId="0" applyAlignment="1" applyFont="1" applyNumberFormat="1">
      <alignment horizontal="center" vertical="bottom"/>
    </xf>
    <xf borderId="0" fillId="0" fontId="5" numFmtId="164" xfId="0" applyAlignment="1" applyFont="1" applyNumberFormat="1">
      <alignment horizontal="right" vertical="bottom"/>
    </xf>
    <xf borderId="0" fillId="2" fontId="7" numFmtId="164" xfId="0" applyAlignment="1" applyFill="1" applyFont="1" applyNumberFormat="1">
      <alignment horizontal="center" readingOrder="0"/>
    </xf>
    <xf borderId="0" fillId="2" fontId="4" numFmtId="0" xfId="0" applyAlignment="1" applyFont="1">
      <alignment horizontal="right" vertical="bottom"/>
    </xf>
    <xf borderId="0" fillId="2" fontId="8" numFmtId="0" xfId="0" applyAlignment="1" applyFont="1">
      <alignment horizontal="left" readingOrder="0"/>
    </xf>
    <xf borderId="0" fillId="2" fontId="4" numFmtId="0" xfId="0" applyAlignment="1" applyFont="1">
      <alignment horizontal="right" readingOrder="0" vertical="bottom"/>
    </xf>
    <xf borderId="0" fillId="2" fontId="7" numFmtId="164" xfId="0" applyAlignment="1" applyFont="1" applyNumberFormat="1">
      <alignment horizontal="center" vertical="bottom"/>
    </xf>
    <xf borderId="0" fillId="0" fontId="4" numFmtId="0" xfId="0" applyAlignment="1" applyFont="1">
      <alignment horizontal="right" readingOrder="0" vertical="bottom"/>
    </xf>
    <xf borderId="0" fillId="2" fontId="7" numFmtId="164" xfId="0" applyAlignment="1" applyFont="1" applyNumberFormat="1">
      <alignment horizontal="center" readingOrder="0" vertical="bottom"/>
    </xf>
    <xf borderId="0" fillId="0" fontId="8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  <xf borderId="1" fillId="0" fontId="2" numFmtId="0" xfId="0" applyAlignment="1" applyBorder="1" applyFont="1">
      <alignment shrinkToFit="0" vertical="bottom" wrapText="0"/>
    </xf>
    <xf borderId="2" fillId="2" fontId="7" numFmtId="164" xfId="0" applyAlignment="1" applyBorder="1" applyFont="1" applyNumberFormat="1">
      <alignment horizontal="center" readingOrder="0"/>
    </xf>
    <xf borderId="2" fillId="0" fontId="7" numFmtId="164" xfId="0" applyAlignment="1" applyBorder="1" applyFont="1" applyNumberFormat="1">
      <alignment horizontal="center" vertical="bottom"/>
    </xf>
    <xf borderId="2" fillId="0" fontId="7" numFmtId="164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shrinkToFit="0" vertical="bottom" wrapText="0"/>
    </xf>
    <xf borderId="3" fillId="0" fontId="10" numFmtId="164" xfId="0" applyAlignment="1" applyBorder="1" applyFont="1" applyNumberFormat="1">
      <alignment horizontal="center"/>
    </xf>
    <xf borderId="0" fillId="0" fontId="11" numFmtId="0" xfId="0" applyAlignment="1" applyFont="1">
      <alignment horizontal="center" vertical="bottom"/>
    </xf>
    <xf borderId="0" fillId="0" fontId="2" numFmtId="164" xfId="0" applyAlignment="1" applyFont="1" applyNumberFormat="1">
      <alignment vertical="bottom"/>
    </xf>
    <xf borderId="0" fillId="2" fontId="8" numFmtId="0" xfId="0" applyAlignment="1" applyFont="1">
      <alignment vertical="bottom"/>
    </xf>
    <xf borderId="0" fillId="0" fontId="2" numFmtId="0" xfId="0" applyAlignment="1" applyFont="1">
      <alignment horizontal="center" readingOrder="0" vertical="bottom"/>
    </xf>
    <xf borderId="0" fillId="2" fontId="7" numFmtId="164" xfId="0" applyAlignment="1" applyFont="1" applyNumberFormat="1">
      <alignment horizontal="center"/>
    </xf>
    <xf borderId="2" fillId="2" fontId="7" numFmtId="164" xfId="0" applyAlignment="1" applyBorder="1" applyFont="1" applyNumberFormat="1">
      <alignment horizontal="center" vertical="bottom"/>
    </xf>
    <xf borderId="4" fillId="0" fontId="7" numFmtId="164" xfId="0" applyAlignment="1" applyBorder="1" applyFont="1" applyNumberFormat="1">
      <alignment horizontal="center"/>
    </xf>
    <xf borderId="2" fillId="0" fontId="7" numFmtId="164" xfId="0" applyAlignment="1" applyBorder="1" applyFont="1" applyNumberFormat="1">
      <alignment horizontal="center"/>
    </xf>
    <xf borderId="0" fillId="0" fontId="6" numFmtId="0" xfId="0" applyAlignment="1" applyFont="1">
      <alignment vertical="bottom"/>
    </xf>
    <xf borderId="0" fillId="0" fontId="5" numFmtId="164" xfId="0" applyAlignment="1" applyFont="1" applyNumberFormat="1">
      <alignment horizontal="right" readingOrder="0" vertical="bottom"/>
    </xf>
    <xf borderId="0" fillId="0" fontId="12" numFmtId="0" xfId="0" applyAlignment="1" applyFont="1">
      <alignment readingOrder="0" vertical="bottom"/>
    </xf>
    <xf borderId="0" fillId="0" fontId="12" numFmtId="0" xfId="0" applyAlignment="1" applyFont="1">
      <alignment horizontal="center" readingOrder="0" vertical="bottom"/>
    </xf>
    <xf borderId="0" fillId="2" fontId="2" numFmtId="0" xfId="0" applyAlignment="1" applyFont="1">
      <alignment vertical="bottom"/>
    </xf>
    <xf borderId="0" fillId="2" fontId="2" numFmtId="0" xfId="0" applyAlignment="1" applyFont="1">
      <alignment horizontal="center" vertical="bottom"/>
    </xf>
    <xf borderId="0" fillId="2" fontId="2" numFmtId="0" xfId="0" applyAlignment="1" applyFont="1">
      <alignment horizontal="center"/>
    </xf>
    <xf borderId="0" fillId="0" fontId="6" numFmtId="0" xfId="0" applyFont="1"/>
    <xf borderId="0" fillId="0" fontId="13" numFmtId="0" xfId="0" applyAlignment="1" applyFont="1">
      <alignment vertical="bottom"/>
    </xf>
    <xf borderId="1" fillId="0" fontId="8" numFmtId="0" xfId="0" applyAlignment="1" applyBorder="1" applyFont="1">
      <alignment shrinkToFit="0" vertical="bottom" wrapText="0"/>
    </xf>
    <xf borderId="0" fillId="0" fontId="13" numFmtId="0" xfId="0" applyAlignment="1" applyFont="1">
      <alignment vertical="bottom"/>
    </xf>
    <xf borderId="0" fillId="0" fontId="13" numFmtId="0" xfId="0" applyAlignment="1" applyFont="1">
      <alignment horizontal="center" vertical="bottom"/>
    </xf>
    <xf borderId="0" fillId="2" fontId="6" numFmtId="0" xfId="0" applyAlignment="1" applyFont="1">
      <alignment horizontal="center"/>
    </xf>
    <xf borderId="0" fillId="0" fontId="9" numFmtId="0" xfId="0" applyAlignment="1" applyFont="1">
      <alignment readingOrder="0" vertical="bottom"/>
    </xf>
    <xf borderId="5" fillId="0" fontId="7" numFmtId="164" xfId="0" applyAlignment="1" applyBorder="1" applyFont="1" applyNumberFormat="1">
      <alignment horizontal="center"/>
    </xf>
    <xf borderId="0" fillId="0" fontId="7" numFmtId="164" xfId="0" applyAlignment="1" applyFont="1" applyNumberFormat="1">
      <alignment horizontal="center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readingOrder="0"/>
    </xf>
    <xf borderId="0" fillId="2" fontId="2" numFmtId="0" xfId="0" applyAlignment="1" applyFont="1">
      <alignment readingOrder="0" vertical="bottom"/>
    </xf>
    <xf borderId="0" fillId="0" fontId="2" numFmtId="3" xfId="0" applyAlignment="1" applyFont="1" applyNumberFormat="1">
      <alignment readingOrder="0" vertical="bottom"/>
    </xf>
    <xf borderId="0" fillId="0" fontId="2" numFmtId="165" xfId="0" applyAlignment="1" applyFont="1" applyNumberFormat="1">
      <alignment readingOrder="0" vertical="bottom"/>
    </xf>
    <xf borderId="0" fillId="2" fontId="5" numFmtId="164" xfId="0" applyAlignment="1" applyFont="1" applyNumberFormat="1">
      <alignment horizontal="center" readingOrder="0" vertical="bottom"/>
    </xf>
    <xf borderId="0" fillId="0" fontId="5" numFmtId="164" xfId="0" applyAlignment="1" applyFont="1" applyNumberFormat="1">
      <alignment horizontal="center" readingOrder="0" vertical="bottom"/>
    </xf>
    <xf borderId="0" fillId="0" fontId="2" numFmtId="4" xfId="0" applyAlignment="1" applyFont="1" applyNumberFormat="1">
      <alignment readingOrder="0"/>
    </xf>
    <xf borderId="0" fillId="2" fontId="14" numFmtId="0" xfId="0" applyAlignment="1" applyFont="1">
      <alignment horizontal="right" readingOrder="0"/>
    </xf>
    <xf borderId="0" fillId="0" fontId="2" numFmtId="0" xfId="0" applyAlignment="1" applyFont="1">
      <alignment readingOrder="0" shrinkToFit="0" vertical="bottom" wrapText="0"/>
    </xf>
    <xf borderId="0" fillId="0" fontId="5" numFmtId="164" xfId="0" applyAlignment="1" applyFont="1" applyNumberFormat="1">
      <alignment horizontal="center" vertical="bottom"/>
    </xf>
    <xf borderId="2" fillId="0" fontId="2" numFmtId="0" xfId="0" applyBorder="1" applyFont="1"/>
    <xf borderId="6" fillId="0" fontId="10" numFmtId="164" xfId="0" applyAlignment="1" applyBorder="1" applyFont="1" applyNumberFormat="1">
      <alignment horizontal="center"/>
    </xf>
    <xf borderId="0" fillId="0" fontId="10" numFmtId="164" xfId="0" applyAlignment="1" applyFont="1" applyNumberFormat="1">
      <alignment horizontal="center"/>
    </xf>
    <xf borderId="0" fillId="0" fontId="15" numFmtId="0" xfId="0" applyAlignment="1" applyFont="1">
      <alignment horizontal="center" vertical="bottom"/>
    </xf>
    <xf borderId="0" fillId="0" fontId="8" numFmtId="0" xfId="0" applyAlignment="1" applyFont="1">
      <alignment shrinkToFit="0" vertical="top" wrapText="1"/>
    </xf>
    <xf borderId="0" fillId="3" fontId="7" numFmtId="0" xfId="0" applyFill="1" applyFont="1"/>
    <xf borderId="0" fillId="0" fontId="5" numFmtId="0" xfId="0" applyAlignment="1" applyFont="1">
      <alignment horizontal="center" shrinkToFit="0" vertical="top" wrapText="1"/>
    </xf>
    <xf borderId="0" fillId="3" fontId="2" numFmtId="0" xfId="0" applyAlignment="1" applyFont="1">
      <alignment vertical="bottom"/>
    </xf>
    <xf borderId="0" fillId="3" fontId="8" numFmtId="164" xfId="0" applyAlignment="1" applyFont="1" applyNumberFormat="1">
      <alignment horizontal="right" readingOrder="0" vertical="bottom"/>
    </xf>
    <xf borderId="0" fillId="0" fontId="2" numFmtId="0" xfId="0" applyAlignment="1" applyFont="1">
      <alignment readingOrder="0"/>
    </xf>
    <xf borderId="0" fillId="3" fontId="2" numFmtId="0" xfId="0" applyAlignment="1" applyFont="1">
      <alignment readingOrder="0" vertical="bottom"/>
    </xf>
    <xf borderId="3" fillId="3" fontId="8" numFmtId="164" xfId="0" applyAlignment="1" applyBorder="1" applyFont="1" applyNumberFormat="1">
      <alignment horizontal="right" vertical="bottom"/>
    </xf>
    <xf borderId="0" fillId="0" fontId="2" numFmtId="3" xfId="0" applyAlignment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/>
    </xf>
    <xf borderId="1" fillId="0" fontId="2" numFmtId="0" xfId="0" applyBorder="1" applyFont="1"/>
    <xf borderId="0" fillId="0" fontId="8" numFmtId="0" xfId="0" applyAlignment="1" applyFont="1">
      <alignment readingOrder="0" shrinkToFit="0" vertical="bottom" wrapText="1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8" numFmtId="0" xfId="0" applyAlignment="1" applyFont="1">
      <alignment shrinkToFit="0" vertical="bottom" wrapText="1"/>
    </xf>
    <xf borderId="1" fillId="0" fontId="8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shrinkToFit="0" vertical="bottom" wrapText="1"/>
    </xf>
    <xf borderId="0" fillId="0" fontId="8" numFmtId="0" xfId="0" applyAlignment="1" applyFont="1">
      <alignment readingOrder="0"/>
    </xf>
    <xf borderId="2" fillId="0" fontId="2" numFmtId="0" xfId="0" applyAlignment="1" applyBorder="1" applyFont="1">
      <alignment vertical="bottom"/>
    </xf>
    <xf borderId="2" fillId="0" fontId="2" numFmtId="0" xfId="0" applyAlignment="1" applyBorder="1" applyFont="1">
      <alignment horizontal="center"/>
    </xf>
    <xf borderId="7" fillId="0" fontId="2" numFmtId="0" xfId="0" applyAlignment="1" applyBorder="1" applyFont="1">
      <alignment vertical="bottom"/>
    </xf>
    <xf borderId="2" fillId="0" fontId="16" numFmtId="0" xfId="0" applyAlignment="1" applyBorder="1" applyFont="1">
      <alignment shrinkToFit="0" vertical="bottom" wrapText="1"/>
    </xf>
    <xf borderId="8" fillId="0" fontId="17" numFmtId="0" xfId="0" applyBorder="1" applyFont="1"/>
    <xf borderId="8" fillId="0" fontId="18" numFmtId="0" xfId="0" applyAlignment="1" applyBorder="1" applyFont="1">
      <alignment horizontal="center" shrinkToFit="0" vertical="bottom" wrapText="1"/>
    </xf>
    <xf borderId="8" fillId="0" fontId="19" numFmtId="166" xfId="0" applyAlignment="1" applyBorder="1" applyFont="1" applyNumberFormat="1">
      <alignment horizontal="center" shrinkToFit="0" vertical="bottom" wrapText="1"/>
    </xf>
    <xf borderId="2" fillId="0" fontId="5" numFmtId="0" xfId="0" applyAlignment="1" applyBorder="1" applyFont="1">
      <alignment readingOrder="0" shrinkToFit="0" vertical="bottom" wrapText="1"/>
    </xf>
    <xf borderId="8" fillId="0" fontId="5" numFmtId="0" xfId="0" applyAlignment="1" applyBorder="1" applyFont="1">
      <alignment horizontal="center" readingOrder="0" shrinkToFit="0" vertical="bottom" wrapText="1"/>
    </xf>
    <xf borderId="8" fillId="0" fontId="5" numFmtId="166" xfId="0" applyAlignment="1" applyBorder="1" applyFont="1" applyNumberFormat="1">
      <alignment horizontal="center" readingOrder="0" shrinkToFit="0" vertical="bottom" wrapText="1"/>
    </xf>
    <xf borderId="8" fillId="0" fontId="5" numFmtId="164" xfId="0" applyAlignment="1" applyBorder="1" applyFont="1" applyNumberFormat="1">
      <alignment horizontal="center" readingOrder="0" shrinkToFit="0" vertical="bottom" wrapText="1"/>
    </xf>
    <xf borderId="8" fillId="0" fontId="5" numFmtId="164" xfId="0" applyAlignment="1" applyBorder="1" applyFont="1" applyNumberFormat="1">
      <alignment horizontal="center" shrinkToFit="0" vertical="bottom" wrapText="1"/>
    </xf>
    <xf borderId="2" fillId="0" fontId="5" numFmtId="0" xfId="0" applyAlignment="1" applyBorder="1" applyFont="1">
      <alignment shrinkToFit="0" vertical="bottom" wrapText="1"/>
    </xf>
    <xf borderId="8" fillId="0" fontId="5" numFmtId="0" xfId="0" applyAlignment="1" applyBorder="1" applyFont="1">
      <alignment horizontal="center" shrinkToFit="0" vertical="bottom" wrapText="1"/>
    </xf>
    <xf borderId="8" fillId="0" fontId="5" numFmtId="166" xfId="0" applyAlignment="1" applyBorder="1" applyFont="1" applyNumberFormat="1">
      <alignment horizontal="center" shrinkToFit="0" vertical="bottom" wrapText="1"/>
    </xf>
    <xf borderId="8" fillId="0" fontId="2" numFmtId="166" xfId="0" applyAlignment="1" applyBorder="1" applyFont="1" applyNumberFormat="1">
      <alignment vertical="bottom"/>
    </xf>
    <xf borderId="8" fillId="0" fontId="2" numFmtId="166" xfId="0" applyAlignment="1" applyBorder="1" applyFont="1" applyNumberFormat="1">
      <alignment horizontal="center" readingOrder="0" vertical="bottom"/>
    </xf>
    <xf borderId="3" fillId="0" fontId="5" numFmtId="0" xfId="0" applyAlignment="1" applyBorder="1" applyFont="1">
      <alignment shrinkToFit="0" vertical="bottom" wrapText="1"/>
    </xf>
    <xf borderId="9" fillId="0" fontId="17" numFmtId="0" xfId="0" applyBorder="1" applyFont="1"/>
    <xf borderId="9" fillId="0" fontId="5" numFmtId="0" xfId="0" applyAlignment="1" applyBorder="1" applyFont="1">
      <alignment horizontal="center" shrinkToFit="0" vertical="bottom" wrapText="1"/>
    </xf>
    <xf borderId="9" fillId="0" fontId="2" numFmtId="166" xfId="0" applyAlignment="1" applyBorder="1" applyFont="1" applyNumberFormat="1">
      <alignment vertical="bottom"/>
    </xf>
    <xf borderId="9" fillId="0" fontId="2" numFmtId="164" xfId="0" applyAlignment="1" applyBorder="1" applyFont="1" applyNumberFormat="1">
      <alignment vertical="bottom"/>
    </xf>
    <xf borderId="9" fillId="0" fontId="2" numFmtId="164" xfId="0" applyAlignment="1" applyBorder="1" applyFont="1" applyNumberFormat="1">
      <alignment horizontal="center" vertical="bottom"/>
    </xf>
    <xf borderId="9" fillId="0" fontId="4" numFmtId="164" xfId="0" applyAlignment="1" applyBorder="1" applyFont="1" applyNumberFormat="1">
      <alignment horizontal="center" shrinkToFit="0" vertical="bottom" wrapText="1"/>
    </xf>
    <xf borderId="1" fillId="0" fontId="2" numFmtId="0" xfId="0" applyAlignment="1" applyBorder="1" applyFont="1">
      <alignment readingOrder="0" shrinkToFit="0" vertical="bottom" wrapText="0"/>
    </xf>
    <xf borderId="0" fillId="0" fontId="20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3" max="3" width="15.38"/>
    <col customWidth="1" min="9" max="9" width="14.88"/>
    <col customWidth="1" min="10" max="10" width="20.38"/>
    <col customWidth="1" min="11" max="11" width="18.13"/>
  </cols>
  <sheetData>
    <row r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4"/>
      <c r="H3" s="5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 t="s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/>
      <c r="B5" s="6"/>
      <c r="C5" s="6"/>
      <c r="D5" s="6"/>
      <c r="E5" s="2"/>
      <c r="F5" s="6"/>
      <c r="G5" s="5"/>
      <c r="H5" s="5"/>
      <c r="I5" s="8" t="s">
        <v>3</v>
      </c>
      <c r="J5" s="8" t="s">
        <v>4</v>
      </c>
      <c r="K5" s="8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9">
        <v>40001.0</v>
      </c>
      <c r="B6" s="10" t="s">
        <v>6</v>
      </c>
      <c r="C6" s="2"/>
      <c r="D6" s="11"/>
      <c r="E6" s="12"/>
      <c r="F6" s="10" t="s">
        <v>7</v>
      </c>
      <c r="G6" s="4"/>
      <c r="H6" s="13" t="s">
        <v>8</v>
      </c>
      <c r="I6" s="14">
        <v>310000.0</v>
      </c>
      <c r="J6" s="15">
        <v>324500.0</v>
      </c>
      <c r="K6" s="14">
        <f>5500*59</f>
        <v>324500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9">
        <v>40002.0</v>
      </c>
      <c r="B7" s="10" t="s">
        <v>9</v>
      </c>
      <c r="C7" s="2"/>
      <c r="D7" s="11"/>
      <c r="E7" s="16"/>
      <c r="F7" s="10" t="s">
        <v>10</v>
      </c>
      <c r="G7" s="4"/>
      <c r="H7" s="13" t="s">
        <v>8</v>
      </c>
      <c r="I7" s="17">
        <v>303000.0</v>
      </c>
      <c r="J7" s="15">
        <v>324500.0</v>
      </c>
      <c r="K7" s="14">
        <v>324500.0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8"/>
      <c r="B8" s="19" t="s">
        <v>11</v>
      </c>
      <c r="C8" s="2"/>
      <c r="D8" s="11"/>
      <c r="E8" s="16"/>
      <c r="F8" s="10" t="s">
        <v>12</v>
      </c>
      <c r="G8" s="4"/>
      <c r="H8" s="13" t="s">
        <v>8</v>
      </c>
      <c r="I8" s="14">
        <v>26900.0</v>
      </c>
      <c r="J8" s="15">
        <v>15950.0</v>
      </c>
      <c r="K8" s="14">
        <v>15950.0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0">
        <v>40006.0</v>
      </c>
      <c r="B9" s="19" t="s">
        <v>13</v>
      </c>
      <c r="C9" s="2"/>
      <c r="D9" s="11"/>
      <c r="E9" s="16"/>
      <c r="F9" s="10" t="s">
        <v>14</v>
      </c>
      <c r="G9" s="4"/>
      <c r="H9" s="13" t="s">
        <v>8</v>
      </c>
      <c r="I9" s="17">
        <v>15000.0</v>
      </c>
      <c r="J9" s="15">
        <v>15950.0</v>
      </c>
      <c r="K9" s="14">
        <v>15950.0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9">
        <v>40010.0</v>
      </c>
      <c r="B10" s="2" t="s">
        <v>15</v>
      </c>
      <c r="C10" s="2"/>
      <c r="D10" s="2"/>
      <c r="E10" s="2"/>
      <c r="F10" s="2"/>
      <c r="G10" s="4"/>
      <c r="H10" s="13"/>
      <c r="I10" s="17">
        <v>1075000.0</v>
      </c>
      <c r="J10" s="21">
        <v>1125000.0</v>
      </c>
      <c r="K10" s="17">
        <v>1125000.0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9">
        <v>40900.0</v>
      </c>
      <c r="B11" s="2" t="s">
        <v>16</v>
      </c>
      <c r="C11" s="2"/>
      <c r="D11" s="2"/>
      <c r="E11" s="2"/>
      <c r="F11" s="2"/>
      <c r="G11" s="4"/>
      <c r="H11" s="13" t="s">
        <v>17</v>
      </c>
      <c r="I11" s="14">
        <f>D127</f>
        <v>35830</v>
      </c>
      <c r="J11" s="15">
        <f>40710+8000+1500</f>
        <v>50210</v>
      </c>
      <c r="K11" s="14">
        <v>40710.0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9">
        <v>40905.0</v>
      </c>
      <c r="B12" s="2" t="s">
        <v>18</v>
      </c>
      <c r="C12" s="2"/>
      <c r="D12" s="2"/>
      <c r="E12" s="2"/>
      <c r="F12" s="2"/>
      <c r="G12" s="4"/>
      <c r="H12" s="5"/>
      <c r="I12" s="17">
        <v>15000.0</v>
      </c>
      <c r="J12" s="21">
        <v>12000.0</v>
      </c>
      <c r="K12" s="17">
        <v>12000.0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9">
        <v>40911.0</v>
      </c>
      <c r="B13" s="10" t="s">
        <v>19</v>
      </c>
      <c r="C13" s="2"/>
      <c r="D13" s="2"/>
      <c r="E13" s="2"/>
      <c r="F13" s="2"/>
      <c r="G13" s="4"/>
      <c r="H13" s="5"/>
      <c r="I13" s="17" t="s">
        <v>20</v>
      </c>
      <c r="J13" s="21">
        <v>500.0</v>
      </c>
      <c r="K13" s="17">
        <v>500.0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9">
        <v>40920.0</v>
      </c>
      <c r="B14" s="2" t="s">
        <v>21</v>
      </c>
      <c r="C14" s="2"/>
      <c r="D14" s="2"/>
      <c r="E14" s="2"/>
      <c r="F14" s="2"/>
      <c r="G14" s="4"/>
      <c r="H14" s="5"/>
      <c r="I14" s="14">
        <v>140000.0</v>
      </c>
      <c r="J14" s="15">
        <v>140000.0</v>
      </c>
      <c r="K14" s="14">
        <v>140000.0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9">
        <v>40930.0</v>
      </c>
      <c r="B15" s="2" t="s">
        <v>22</v>
      </c>
      <c r="C15" s="2"/>
      <c r="D15" s="2"/>
      <c r="E15" s="2"/>
      <c r="F15" s="2"/>
      <c r="G15" s="4"/>
      <c r="H15" s="5"/>
      <c r="I15" s="17">
        <v>10000.0</v>
      </c>
      <c r="J15" s="21">
        <v>10000.0</v>
      </c>
      <c r="K15" s="17">
        <v>10000.0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2">
        <v>40950.0</v>
      </c>
      <c r="B16" s="10" t="s">
        <v>23</v>
      </c>
      <c r="C16" s="2"/>
      <c r="D16" s="2"/>
      <c r="E16" s="2"/>
      <c r="F16" s="2"/>
      <c r="G16" s="4"/>
      <c r="H16" s="5"/>
      <c r="I16" s="17">
        <v>1650.0</v>
      </c>
      <c r="J16" s="23" t="s">
        <v>20</v>
      </c>
      <c r="K16" s="17" t="s">
        <v>20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9">
        <v>40913.0</v>
      </c>
      <c r="B17" s="24" t="s">
        <v>24</v>
      </c>
      <c r="C17" s="2"/>
      <c r="D17" s="2"/>
      <c r="E17" s="2"/>
      <c r="F17" s="2"/>
      <c r="G17" s="4"/>
      <c r="H17" s="5"/>
      <c r="I17" s="17">
        <f>5500*2+550*2</f>
        <v>12100</v>
      </c>
      <c r="J17" s="15">
        <v>12100.0</v>
      </c>
      <c r="K17" s="14">
        <v>12100.0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9">
        <v>40931.0</v>
      </c>
      <c r="B18" s="2" t="s">
        <v>25</v>
      </c>
      <c r="C18" s="2"/>
      <c r="D18" s="2"/>
      <c r="E18" s="2"/>
      <c r="F18" s="2"/>
      <c r="G18" s="4"/>
      <c r="H18" s="5"/>
      <c r="I18" s="14">
        <v>40000.0</v>
      </c>
      <c r="J18" s="15">
        <v>40000.0</v>
      </c>
      <c r="K18" s="14">
        <v>40000.0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5">
        <v>40011.0</v>
      </c>
      <c r="B19" s="26" t="s">
        <v>26</v>
      </c>
      <c r="C19" s="2"/>
      <c r="D19" s="2"/>
      <c r="E19" s="2"/>
      <c r="F19" s="2"/>
      <c r="G19" s="4"/>
      <c r="H19" s="5"/>
      <c r="I19" s="14">
        <v>52000.0</v>
      </c>
      <c r="J19" s="15">
        <v>55000.0</v>
      </c>
      <c r="K19" s="14">
        <v>55000.0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5">
        <v>45001.0</v>
      </c>
      <c r="B20" s="2" t="s">
        <v>27</v>
      </c>
      <c r="C20" s="2"/>
      <c r="D20" s="2"/>
      <c r="E20" s="2"/>
      <c r="F20" s="2"/>
      <c r="G20" s="4"/>
      <c r="H20" s="5"/>
      <c r="I20" s="27">
        <v>100000.0</v>
      </c>
      <c r="J20" s="28">
        <v>105000.0</v>
      </c>
      <c r="K20" s="29">
        <v>105000.0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30" t="s">
        <v>28</v>
      </c>
      <c r="F21" s="2"/>
      <c r="G21" s="4"/>
      <c r="H21" s="5"/>
      <c r="I21" s="31">
        <f t="shared" ref="I21:K21" si="1">SUM(I6:I20)</f>
        <v>2136480</v>
      </c>
      <c r="J21" s="31">
        <f t="shared" si="1"/>
        <v>2230710</v>
      </c>
      <c r="K21" s="31">
        <f t="shared" si="1"/>
        <v>2221210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4"/>
      <c r="H22" s="5"/>
      <c r="I22" s="6"/>
      <c r="J22" s="6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4"/>
      <c r="H23" s="5"/>
      <c r="I23" s="6"/>
      <c r="J23" s="6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4"/>
      <c r="H24" s="5"/>
      <c r="I24" s="6"/>
      <c r="J24" s="6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D25" s="2"/>
      <c r="E25" s="2"/>
      <c r="F25" s="2"/>
      <c r="G25" s="4"/>
      <c r="H25" s="5"/>
      <c r="I25" s="6"/>
      <c r="J25" s="6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32" t="s">
        <v>29</v>
      </c>
      <c r="L26" s="2"/>
      <c r="M26" s="2"/>
      <c r="N26" s="3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30" t="s">
        <v>30</v>
      </c>
      <c r="B27" s="2"/>
      <c r="C27" s="2"/>
      <c r="D27" s="2"/>
      <c r="E27" s="2"/>
      <c r="F27" s="2"/>
      <c r="G27" s="4"/>
      <c r="H27" s="5"/>
      <c r="I27" s="8" t="s">
        <v>3</v>
      </c>
      <c r="J27" s="8" t="s">
        <v>4</v>
      </c>
      <c r="K27" s="8" t="s">
        <v>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9">
        <v>54101.0</v>
      </c>
      <c r="B28" s="2" t="s">
        <v>31</v>
      </c>
      <c r="C28" s="2"/>
      <c r="D28" s="2"/>
      <c r="E28" s="2"/>
      <c r="F28" s="2"/>
      <c r="G28" s="4"/>
      <c r="H28" s="5"/>
      <c r="I28" s="17">
        <v>35000.0</v>
      </c>
      <c r="J28" s="15">
        <v>35000.0</v>
      </c>
      <c r="K28" s="14">
        <v>35000.0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9">
        <v>54120.0</v>
      </c>
      <c r="B29" s="34" t="s">
        <v>32</v>
      </c>
      <c r="C29" s="2"/>
      <c r="D29" s="2"/>
      <c r="E29" s="2"/>
      <c r="F29" s="2"/>
      <c r="G29" s="35"/>
      <c r="H29" s="5"/>
      <c r="I29" s="17">
        <v>28659.0</v>
      </c>
      <c r="J29" s="21">
        <v>28659.0</v>
      </c>
      <c r="K29" s="17">
        <v>28659.0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9">
        <v>54130.0</v>
      </c>
      <c r="B30" s="2" t="s">
        <v>33</v>
      </c>
      <c r="C30" s="2"/>
      <c r="D30" s="2"/>
      <c r="E30" s="2"/>
      <c r="F30" s="2"/>
      <c r="G30" s="4"/>
      <c r="H30" s="5"/>
      <c r="I30" s="17">
        <v>6000.0</v>
      </c>
      <c r="J30" s="21">
        <v>7000.0</v>
      </c>
      <c r="K30" s="17">
        <v>7000.0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9">
        <v>54140.0</v>
      </c>
      <c r="B31" s="2" t="s">
        <v>34</v>
      </c>
      <c r="C31" s="2"/>
      <c r="D31" s="2"/>
      <c r="E31" s="2"/>
      <c r="F31" s="2"/>
      <c r="G31" s="4"/>
      <c r="H31" s="5"/>
      <c r="I31" s="17">
        <v>10000.0</v>
      </c>
      <c r="J31" s="21">
        <v>6000.0</v>
      </c>
      <c r="K31" s="17">
        <v>6000.0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9">
        <v>54160.0</v>
      </c>
      <c r="B32" s="2" t="s">
        <v>35</v>
      </c>
      <c r="C32" s="2"/>
      <c r="D32" s="2"/>
      <c r="E32" s="2"/>
      <c r="F32" s="2"/>
      <c r="G32" s="4"/>
      <c r="H32" s="5"/>
      <c r="I32" s="36">
        <v>1000.0</v>
      </c>
      <c r="J32" s="21">
        <v>1000.0</v>
      </c>
      <c r="K32" s="36">
        <v>1000.0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9">
        <v>54180.0</v>
      </c>
      <c r="B33" s="2" t="s">
        <v>36</v>
      </c>
      <c r="C33" s="2"/>
      <c r="D33" s="2"/>
      <c r="E33" s="2"/>
      <c r="F33" s="2"/>
      <c r="G33" s="4"/>
      <c r="H33" s="5"/>
      <c r="I33" s="17">
        <v>1750.0</v>
      </c>
      <c r="J33" s="37">
        <v>1750.0</v>
      </c>
      <c r="K33" s="17">
        <v>1750.0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4"/>
      <c r="H34" s="5"/>
      <c r="I34" s="38">
        <f t="shared" ref="I34:K34" si="2">SUM(I28:I33)</f>
        <v>82409</v>
      </c>
      <c r="J34" s="39">
        <f t="shared" si="2"/>
        <v>79409</v>
      </c>
      <c r="K34" s="38">
        <f t="shared" si="2"/>
        <v>79409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4"/>
      <c r="H35" s="5"/>
      <c r="I35" s="6"/>
      <c r="J35" s="6"/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40" t="s">
        <v>37</v>
      </c>
      <c r="B36" s="2"/>
      <c r="C36" s="2"/>
      <c r="D36" s="2"/>
      <c r="E36" s="2"/>
      <c r="F36" s="2"/>
      <c r="G36" s="4"/>
      <c r="H36" s="5"/>
      <c r="I36" s="8" t="s">
        <v>3</v>
      </c>
      <c r="J36" s="8" t="s">
        <v>4</v>
      </c>
      <c r="K36" s="8" t="s">
        <v>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9">
        <v>54201.0</v>
      </c>
      <c r="B37" s="2" t="s">
        <v>38</v>
      </c>
      <c r="C37" s="2"/>
      <c r="D37" s="41"/>
      <c r="E37" s="42"/>
      <c r="F37" s="11"/>
      <c r="G37" s="43"/>
      <c r="H37" s="5"/>
      <c r="I37" s="17">
        <v>37340.0</v>
      </c>
      <c r="J37" s="21">
        <v>37235.85</v>
      </c>
      <c r="K37" s="17">
        <v>37235.85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9">
        <v>54210.0</v>
      </c>
      <c r="B38" s="2" t="s">
        <v>39</v>
      </c>
      <c r="C38" s="2"/>
      <c r="D38" s="33"/>
      <c r="E38" s="2"/>
      <c r="F38" s="2"/>
      <c r="G38" s="4"/>
      <c r="H38" s="5"/>
      <c r="I38" s="17">
        <v>18120.0</v>
      </c>
      <c r="J38" s="21">
        <v>17795.0</v>
      </c>
      <c r="K38" s="17">
        <v>17795.0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9">
        <v>54220.0</v>
      </c>
      <c r="B39" s="2" t="s">
        <v>40</v>
      </c>
      <c r="C39" s="2"/>
      <c r="D39" s="2"/>
      <c r="E39" s="2"/>
      <c r="F39" s="2"/>
      <c r="G39" s="4"/>
      <c r="H39" s="5"/>
      <c r="I39" s="17">
        <v>6700.0</v>
      </c>
      <c r="J39" s="15">
        <v>5000.0</v>
      </c>
      <c r="K39" s="14">
        <v>5000.0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8">
        <v>52130.0</v>
      </c>
      <c r="B40" s="44" t="s">
        <v>41</v>
      </c>
      <c r="C40" s="44"/>
      <c r="D40" s="44"/>
      <c r="E40" s="44"/>
      <c r="F40" s="44"/>
      <c r="G40" s="45"/>
      <c r="H40" s="46"/>
      <c r="I40" s="17">
        <v>3000.0</v>
      </c>
      <c r="J40" s="21">
        <v>3000.0</v>
      </c>
      <c r="K40" s="17">
        <v>3000.0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>
      <c r="A41" s="22">
        <v>52132.0</v>
      </c>
      <c r="B41" s="10" t="s">
        <v>42</v>
      </c>
      <c r="C41" s="2"/>
      <c r="D41" s="2"/>
      <c r="E41" s="2"/>
      <c r="F41" s="2"/>
      <c r="G41" s="4"/>
      <c r="H41" s="5"/>
      <c r="I41" s="27">
        <v>1500.0</v>
      </c>
      <c r="J41" s="28">
        <v>2000.0</v>
      </c>
      <c r="K41" s="29">
        <v>2000.0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4"/>
      <c r="H42" s="5"/>
      <c r="I42" s="39">
        <f t="shared" ref="I42:K42" si="3">SUM(I37:I41)</f>
        <v>66660</v>
      </c>
      <c r="J42" s="39">
        <f t="shared" si="3"/>
        <v>65030.85</v>
      </c>
      <c r="K42" s="39">
        <f t="shared" si="3"/>
        <v>65030.85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4"/>
      <c r="H43" s="5"/>
      <c r="I43" s="6"/>
      <c r="J43" s="6"/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40" t="s">
        <v>43</v>
      </c>
      <c r="B44" s="2"/>
      <c r="C44" s="2"/>
      <c r="D44" s="2"/>
      <c r="E44" s="2"/>
      <c r="F44" s="2"/>
      <c r="G44" s="4"/>
      <c r="H44" s="5"/>
      <c r="I44" s="8" t="s">
        <v>3</v>
      </c>
      <c r="J44" s="8" t="s">
        <v>4</v>
      </c>
      <c r="K44" s="8" t="s">
        <v>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9">
        <v>54301.0</v>
      </c>
      <c r="B45" s="2" t="s">
        <v>44</v>
      </c>
      <c r="C45" s="2"/>
      <c r="D45" s="2"/>
      <c r="E45" s="2"/>
      <c r="F45" s="2"/>
      <c r="G45" s="4"/>
      <c r="H45" s="5"/>
      <c r="I45" s="17">
        <v>13500.0</v>
      </c>
      <c r="J45" s="15">
        <v>13500.0</v>
      </c>
      <c r="K45" s="14">
        <v>13500.0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9">
        <v>54310.0</v>
      </c>
      <c r="B46" s="2" t="s">
        <v>45</v>
      </c>
      <c r="C46" s="2"/>
      <c r="D46" s="2"/>
      <c r="E46" s="2"/>
      <c r="F46" s="2"/>
      <c r="G46" s="4"/>
      <c r="H46" s="5"/>
      <c r="I46" s="17">
        <v>500.0</v>
      </c>
      <c r="J46" s="15">
        <v>500.0</v>
      </c>
      <c r="K46" s="14">
        <v>500.0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9">
        <v>54321.0</v>
      </c>
      <c r="B47" s="2" t="s">
        <v>46</v>
      </c>
      <c r="C47" s="2"/>
      <c r="D47" s="2"/>
      <c r="E47" s="2"/>
      <c r="F47" s="2"/>
      <c r="G47" s="4"/>
      <c r="H47" s="5"/>
      <c r="I47" s="27">
        <v>3000.0</v>
      </c>
      <c r="J47" s="28">
        <v>3000.0</v>
      </c>
      <c r="K47" s="29">
        <v>3000.0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4"/>
      <c r="H48" s="5"/>
      <c r="I48" s="39">
        <f t="shared" ref="I48:K48" si="4">SUM(I45:I47)</f>
        <v>17000</v>
      </c>
      <c r="J48" s="39">
        <f t="shared" si="4"/>
        <v>17000</v>
      </c>
      <c r="K48" s="39">
        <f t="shared" si="4"/>
        <v>17000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4"/>
      <c r="H49" s="5"/>
      <c r="I49" s="6"/>
      <c r="J49" s="6"/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30" t="s">
        <v>47</v>
      </c>
      <c r="B50" s="2"/>
      <c r="C50" s="2"/>
      <c r="D50" s="2"/>
      <c r="E50" s="2"/>
      <c r="F50" s="2"/>
      <c r="G50" s="4"/>
      <c r="H50" s="5"/>
      <c r="I50" s="8" t="s">
        <v>3</v>
      </c>
      <c r="J50" s="8" t="s">
        <v>4</v>
      </c>
      <c r="K50" s="8" t="s">
        <v>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9">
        <v>52203.0</v>
      </c>
      <c r="B51" s="2" t="s">
        <v>48</v>
      </c>
      <c r="C51" s="2"/>
      <c r="D51" s="2"/>
      <c r="E51" s="2"/>
      <c r="F51" s="2"/>
      <c r="G51" s="4"/>
      <c r="H51" s="13" t="s">
        <v>49</v>
      </c>
      <c r="I51" s="14">
        <v>3000.0</v>
      </c>
      <c r="J51" s="15">
        <v>3000.0</v>
      </c>
      <c r="K51" s="14">
        <v>3000.0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44"/>
      <c r="B52" s="2" t="s">
        <v>50</v>
      </c>
      <c r="C52" s="2"/>
      <c r="D52" s="2"/>
      <c r="E52" s="2"/>
      <c r="F52" s="2"/>
      <c r="G52" s="4"/>
      <c r="H52" s="13" t="s">
        <v>51</v>
      </c>
      <c r="I52" s="47"/>
      <c r="J52" s="48"/>
      <c r="K52" s="4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9">
        <v>52021.0</v>
      </c>
      <c r="B53" s="49" t="s">
        <v>24</v>
      </c>
      <c r="C53" s="50"/>
      <c r="D53" s="50"/>
      <c r="E53" s="50"/>
      <c r="F53" s="50"/>
      <c r="G53" s="51"/>
      <c r="H53" s="51"/>
      <c r="I53" s="21">
        <f t="shared" ref="I53:K53" si="5">I17</f>
        <v>12100</v>
      </c>
      <c r="J53" s="15">
        <f t="shared" si="5"/>
        <v>12100</v>
      </c>
      <c r="K53" s="15">
        <f t="shared" si="5"/>
        <v>12100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8">
        <v>52065.0</v>
      </c>
      <c r="B54" s="44" t="s">
        <v>52</v>
      </c>
      <c r="C54" s="44"/>
      <c r="D54" s="44"/>
      <c r="E54" s="44"/>
      <c r="F54" s="44"/>
      <c r="G54" s="45"/>
      <c r="H54" s="52" t="s">
        <v>53</v>
      </c>
      <c r="I54" s="17">
        <v>12000.0</v>
      </c>
      <c r="J54" s="21">
        <v>12000.0</v>
      </c>
      <c r="K54" s="17">
        <v>12000.0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>
      <c r="A55" s="53">
        <v>52060.0</v>
      </c>
      <c r="B55" s="2" t="s">
        <v>54</v>
      </c>
      <c r="C55" s="44"/>
      <c r="D55" s="44"/>
      <c r="E55" s="44"/>
      <c r="F55" s="44"/>
      <c r="G55" s="45"/>
      <c r="H55" s="13" t="s">
        <v>55</v>
      </c>
      <c r="I55" s="14">
        <v>52000.0</v>
      </c>
      <c r="J55" s="23">
        <v>55000.0</v>
      </c>
      <c r="K55" s="17">
        <v>55000.0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>
      <c r="A56" s="53">
        <v>52061.0</v>
      </c>
      <c r="B56" s="10" t="s">
        <v>56</v>
      </c>
      <c r="C56" s="2"/>
      <c r="D56" s="2"/>
      <c r="E56" s="2"/>
      <c r="F56" s="2"/>
      <c r="G56" s="4"/>
      <c r="H56" s="13"/>
      <c r="I56" s="14">
        <v>9500.0</v>
      </c>
      <c r="J56" s="15"/>
      <c r="K56" s="2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4"/>
      <c r="H57" s="5"/>
      <c r="I57" s="38">
        <f t="shared" ref="I57:K57" si="6">SUM(I51:I56)</f>
        <v>88600</v>
      </c>
      <c r="J57" s="54">
        <f t="shared" si="6"/>
        <v>82100</v>
      </c>
      <c r="K57" s="39">
        <f t="shared" si="6"/>
        <v>82100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4"/>
      <c r="H58" s="5"/>
      <c r="I58" s="6"/>
      <c r="J58" s="6"/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30" t="s">
        <v>57</v>
      </c>
      <c r="B59" s="2"/>
      <c r="C59" s="2"/>
      <c r="D59" s="2"/>
      <c r="E59" s="2"/>
      <c r="F59" s="2"/>
      <c r="G59" s="4"/>
      <c r="H59" s="5"/>
      <c r="I59" s="8" t="s">
        <v>3</v>
      </c>
      <c r="J59" s="8" t="s">
        <v>4</v>
      </c>
      <c r="K59" s="8" t="s">
        <v>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9">
        <v>50010.0</v>
      </c>
      <c r="B60" s="2" t="s">
        <v>15</v>
      </c>
      <c r="C60" s="2"/>
      <c r="D60" s="2"/>
      <c r="E60" s="2"/>
      <c r="F60" s="2"/>
      <c r="G60" s="4"/>
      <c r="H60" s="5"/>
      <c r="I60" s="17">
        <v>1075000.0</v>
      </c>
      <c r="J60" s="15">
        <v>1125000.0</v>
      </c>
      <c r="K60" s="14">
        <v>1125000.0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9">
        <v>54010.0</v>
      </c>
      <c r="B61" s="2" t="s">
        <v>58</v>
      </c>
      <c r="C61" s="2"/>
      <c r="D61" s="2"/>
      <c r="E61" s="2"/>
      <c r="F61" s="2"/>
      <c r="G61" s="4"/>
      <c r="H61" s="5"/>
      <c r="I61" s="17">
        <v>18000.0</v>
      </c>
      <c r="J61" s="15">
        <v>18000.0</v>
      </c>
      <c r="K61" s="14">
        <v>18000.0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9">
        <v>54195.0</v>
      </c>
      <c r="B62" s="2" t="s">
        <v>59</v>
      </c>
      <c r="C62" s="2"/>
      <c r="D62" s="2"/>
      <c r="E62" s="2"/>
      <c r="F62" s="2"/>
      <c r="G62" s="4"/>
      <c r="H62" s="5"/>
      <c r="I62" s="14">
        <v>9200.0</v>
      </c>
      <c r="J62" s="15">
        <v>9000.0</v>
      </c>
      <c r="K62" s="14">
        <v>9000.0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9">
        <v>54020.0</v>
      </c>
      <c r="B63" s="2" t="s">
        <v>60</v>
      </c>
      <c r="C63" s="2"/>
      <c r="D63" s="2"/>
      <c r="E63" s="2"/>
      <c r="F63" s="2"/>
      <c r="G63" s="4"/>
      <c r="H63" s="5"/>
      <c r="I63" s="17">
        <v>4500.0</v>
      </c>
      <c r="J63" s="15">
        <v>12000.0</v>
      </c>
      <c r="K63" s="14">
        <v>12000.0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9">
        <v>54060.0</v>
      </c>
      <c r="B64" s="2" t="s">
        <v>61</v>
      </c>
      <c r="C64" s="2"/>
      <c r="D64" s="2"/>
      <c r="E64" s="2"/>
      <c r="F64" s="2"/>
      <c r="G64" s="4"/>
      <c r="H64" s="5"/>
      <c r="I64" s="36">
        <v>500.0</v>
      </c>
      <c r="J64" s="15">
        <v>500.0</v>
      </c>
      <c r="K64" s="55">
        <v>500.0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8"/>
      <c r="B65" s="10" t="s">
        <v>62</v>
      </c>
      <c r="C65" s="2"/>
      <c r="D65" s="2"/>
      <c r="E65" s="2"/>
      <c r="F65" s="2"/>
      <c r="G65" s="4"/>
      <c r="H65" s="5"/>
      <c r="I65" s="17">
        <v>3000.0</v>
      </c>
      <c r="J65" s="15">
        <v>3000.0</v>
      </c>
      <c r="K65" s="14">
        <v>3000.0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9">
        <v>54061.0</v>
      </c>
      <c r="B66" s="2" t="s">
        <v>63</v>
      </c>
      <c r="C66" s="2"/>
      <c r="D66" s="2"/>
      <c r="E66" s="2"/>
      <c r="F66" s="2"/>
      <c r="G66" s="4"/>
      <c r="H66" s="5"/>
      <c r="I66" s="17">
        <v>1400.0</v>
      </c>
      <c r="J66" s="15">
        <v>1000.0</v>
      </c>
      <c r="K66" s="14">
        <v>1000.0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9">
        <v>54040.0</v>
      </c>
      <c r="B67" s="2" t="s">
        <v>64</v>
      </c>
      <c r="C67" s="2"/>
      <c r="D67" s="2"/>
      <c r="E67" s="2"/>
      <c r="F67" s="2"/>
      <c r="G67" s="4"/>
      <c r="H67" s="5"/>
      <c r="I67" s="14">
        <v>10000.0</v>
      </c>
      <c r="J67" s="15">
        <v>8000.0</v>
      </c>
      <c r="K67" s="14">
        <v>8000.0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9">
        <v>54320.0</v>
      </c>
      <c r="B68" s="2" t="s">
        <v>65</v>
      </c>
      <c r="C68" s="2"/>
      <c r="D68" s="2"/>
      <c r="E68" s="2"/>
      <c r="F68" s="2"/>
      <c r="G68" s="4"/>
      <c r="H68" s="5"/>
      <c r="I68" s="29">
        <v>500.0</v>
      </c>
      <c r="J68" s="28">
        <v>500.0</v>
      </c>
      <c r="K68" s="29">
        <v>500.0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4"/>
      <c r="H69" s="5"/>
      <c r="I69" s="39">
        <f t="shared" ref="I69:K69" si="7">SUM(I60:I68)</f>
        <v>1122100</v>
      </c>
      <c r="J69" s="39">
        <f t="shared" si="7"/>
        <v>1177000</v>
      </c>
      <c r="K69" s="39">
        <f t="shared" si="7"/>
        <v>1177000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4"/>
      <c r="H70" s="5"/>
      <c r="I70" s="6"/>
      <c r="J70" s="6"/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30" t="s">
        <v>66</v>
      </c>
      <c r="B71" s="2"/>
      <c r="C71" s="2"/>
      <c r="D71" s="2"/>
      <c r="E71" s="2"/>
      <c r="F71" s="2"/>
      <c r="G71" s="4"/>
      <c r="H71" s="5"/>
      <c r="I71" s="8" t="s">
        <v>3</v>
      </c>
      <c r="J71" s="8" t="s">
        <v>4</v>
      </c>
      <c r="K71" s="8" t="s">
        <v>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44"/>
      <c r="B72" s="2" t="s">
        <v>67</v>
      </c>
      <c r="C72" s="2"/>
      <c r="D72" s="2"/>
      <c r="E72" s="2"/>
      <c r="F72" s="2"/>
      <c r="G72" s="4"/>
      <c r="H72" s="5"/>
      <c r="I72" s="17">
        <v>100000.0</v>
      </c>
      <c r="J72" s="15">
        <v>105000.0</v>
      </c>
      <c r="K72" s="14">
        <v>105000.0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9">
        <v>52131.0</v>
      </c>
      <c r="B73" s="2" t="s">
        <v>25</v>
      </c>
      <c r="C73" s="2"/>
      <c r="D73" s="2"/>
      <c r="E73" s="2"/>
      <c r="F73" s="2"/>
      <c r="G73" s="4"/>
      <c r="H73" s="5"/>
      <c r="I73" s="14">
        <v>40000.0</v>
      </c>
      <c r="J73" s="15">
        <v>40000.0</v>
      </c>
      <c r="K73" s="14">
        <v>40000.0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9">
        <v>52150.0</v>
      </c>
      <c r="B74" s="26" t="s">
        <v>68</v>
      </c>
      <c r="C74" s="2"/>
      <c r="D74" s="2"/>
      <c r="E74" s="2"/>
      <c r="F74" s="2"/>
      <c r="G74" s="4"/>
      <c r="H74" s="5"/>
      <c r="I74" s="14">
        <v>5000.0</v>
      </c>
      <c r="J74" s="15">
        <v>3000.0</v>
      </c>
      <c r="K74" s="14">
        <v>3000.0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9">
        <v>52110.0</v>
      </c>
      <c r="B75" s="10" t="s">
        <v>69</v>
      </c>
      <c r="C75" s="2"/>
      <c r="D75" s="6"/>
      <c r="E75" s="2"/>
      <c r="F75" s="2"/>
      <c r="G75" s="4"/>
      <c r="H75" s="5"/>
      <c r="I75" s="14" t="s">
        <v>20</v>
      </c>
      <c r="J75" s="15">
        <v>500.0</v>
      </c>
      <c r="K75" s="14">
        <v>500.0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 t="s">
        <v>70</v>
      </c>
      <c r="C76" s="2"/>
      <c r="D76" s="6"/>
      <c r="E76" s="2"/>
      <c r="F76" s="2"/>
      <c r="G76" s="4"/>
      <c r="H76" s="13" t="s">
        <v>71</v>
      </c>
      <c r="I76" s="29">
        <v>600.0</v>
      </c>
      <c r="J76" s="28">
        <v>10000.0</v>
      </c>
      <c r="K76" s="29">
        <v>10000.0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6"/>
      <c r="E77" s="2"/>
      <c r="F77" s="2"/>
      <c r="G77" s="4"/>
      <c r="H77" s="5"/>
      <c r="I77" s="39">
        <f t="shared" ref="I77:K77" si="8">SUM(I72:I76)</f>
        <v>145600</v>
      </c>
      <c r="J77" s="39">
        <f t="shared" si="8"/>
        <v>158500</v>
      </c>
      <c r="K77" s="39">
        <f t="shared" si="8"/>
        <v>158500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6"/>
      <c r="E78" s="2"/>
      <c r="F78" s="2"/>
      <c r="G78" s="4"/>
      <c r="H78" s="5"/>
      <c r="I78" s="6"/>
      <c r="J78" s="6"/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56" t="s">
        <v>72</v>
      </c>
      <c r="C79" s="2"/>
      <c r="D79" s="6"/>
      <c r="E79" s="2"/>
      <c r="F79" s="2"/>
      <c r="G79" s="4"/>
      <c r="H79" s="5"/>
      <c r="I79" s="8" t="s">
        <v>3</v>
      </c>
      <c r="J79" s="8" t="s">
        <v>4</v>
      </c>
      <c r="K79" s="8" t="s">
        <v>5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9">
        <v>51010.0</v>
      </c>
      <c r="B80" s="2" t="s">
        <v>73</v>
      </c>
      <c r="C80" s="2"/>
      <c r="D80" s="2"/>
      <c r="E80" s="2"/>
      <c r="F80" s="2"/>
      <c r="G80" s="4"/>
      <c r="H80" s="5"/>
      <c r="I80" s="17">
        <v>104000.0</v>
      </c>
      <c r="J80" s="15">
        <v>104000.0</v>
      </c>
      <c r="K80" s="14">
        <v>104000.0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9">
        <v>51020.0</v>
      </c>
      <c r="B81" s="2" t="s">
        <v>74</v>
      </c>
      <c r="C81" s="2"/>
      <c r="D81" s="2"/>
      <c r="E81" s="2"/>
      <c r="F81" s="2"/>
      <c r="G81" s="4"/>
      <c r="H81" s="5"/>
      <c r="I81" s="36">
        <v>32600.0</v>
      </c>
      <c r="J81" s="15">
        <v>32600.0</v>
      </c>
      <c r="K81" s="55">
        <v>32600.0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9">
        <v>51030.0</v>
      </c>
      <c r="B82" s="2" t="s">
        <v>75</v>
      </c>
      <c r="C82" s="2"/>
      <c r="D82" s="2"/>
      <c r="E82" s="2"/>
      <c r="F82" s="2"/>
      <c r="G82" s="4"/>
      <c r="H82" s="57"/>
      <c r="I82" s="17">
        <v>47000.0</v>
      </c>
      <c r="J82" s="15">
        <v>56200.0</v>
      </c>
      <c r="K82" s="14">
        <v>56200.0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9">
        <v>51045.0</v>
      </c>
      <c r="B83" s="2" t="s">
        <v>76</v>
      </c>
      <c r="C83" s="2"/>
      <c r="D83" s="2"/>
      <c r="E83" s="2"/>
      <c r="F83" s="2"/>
      <c r="G83" s="4"/>
      <c r="H83" s="5"/>
      <c r="I83" s="17">
        <v>37000.0</v>
      </c>
      <c r="J83" s="15">
        <v>42110.0</v>
      </c>
      <c r="K83" s="14">
        <v>42110.0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9">
        <v>51050.0</v>
      </c>
      <c r="B84" s="2" t="s">
        <v>77</v>
      </c>
      <c r="C84" s="2"/>
      <c r="D84" s="2"/>
      <c r="E84" s="2"/>
      <c r="F84" s="2"/>
      <c r="G84" s="4"/>
      <c r="H84" s="13" t="s">
        <v>78</v>
      </c>
      <c r="I84" s="17">
        <v>20000.0</v>
      </c>
      <c r="J84" s="15">
        <v>28500.0</v>
      </c>
      <c r="K84" s="14">
        <v>28500.0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9">
        <v>52100.0</v>
      </c>
      <c r="B85" s="2" t="s">
        <v>79</v>
      </c>
      <c r="C85" s="2"/>
      <c r="D85" s="2"/>
      <c r="E85" s="2"/>
      <c r="F85" s="2"/>
      <c r="G85" s="4"/>
      <c r="H85" s="13" t="s">
        <v>80</v>
      </c>
      <c r="I85" s="27">
        <f>H169</f>
        <v>11500</v>
      </c>
      <c r="J85" s="28">
        <v>11300.0</v>
      </c>
      <c r="K85" s="29">
        <v>11300.0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4"/>
      <c r="H86" s="5"/>
      <c r="I86" s="39">
        <f t="shared" ref="I86:K86" si="9">SUM(I80:I85)</f>
        <v>252100</v>
      </c>
      <c r="J86" s="39">
        <f t="shared" si="9"/>
        <v>274710</v>
      </c>
      <c r="K86" s="39">
        <f t="shared" si="9"/>
        <v>274710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4"/>
      <c r="H87" s="5"/>
      <c r="I87" s="6"/>
      <c r="J87" s="6"/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30" t="s">
        <v>81</v>
      </c>
      <c r="B88" s="2"/>
      <c r="C88" s="2"/>
      <c r="D88" s="2"/>
      <c r="E88" s="2"/>
      <c r="F88" s="2"/>
      <c r="G88" s="4"/>
      <c r="H88" s="5"/>
      <c r="I88" s="8" t="s">
        <v>3</v>
      </c>
      <c r="J88" s="8" t="s">
        <v>4</v>
      </c>
      <c r="K88" s="8" t="s">
        <v>5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9">
        <v>52010.0</v>
      </c>
      <c r="B89" s="2" t="s">
        <v>82</v>
      </c>
      <c r="C89" s="2"/>
      <c r="D89" s="2"/>
      <c r="E89" s="58"/>
      <c r="F89" s="2"/>
      <c r="G89" s="4"/>
      <c r="H89" s="5"/>
      <c r="I89" s="17">
        <f>sum(F90:F94)+18600</f>
        <v>50000</v>
      </c>
      <c r="J89" s="21">
        <v>50000.0</v>
      </c>
      <c r="K89" s="17">
        <v>50000.0</v>
      </c>
      <c r="L89" s="5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0"/>
      <c r="B90" s="10" t="s">
        <v>83</v>
      </c>
      <c r="C90" s="2"/>
      <c r="D90" s="2"/>
      <c r="E90" s="58"/>
      <c r="F90" s="60">
        <v>8900.0</v>
      </c>
      <c r="G90" s="4"/>
      <c r="H90" s="5"/>
      <c r="I90" s="17"/>
      <c r="J90" s="21"/>
      <c r="K90" s="17"/>
      <c r="L90" s="5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2">
        <v>52175.0</v>
      </c>
      <c r="B91" s="10" t="s">
        <v>84</v>
      </c>
      <c r="C91" s="2"/>
      <c r="D91" s="2"/>
      <c r="E91" s="58"/>
      <c r="F91" s="60">
        <v>5000.0</v>
      </c>
      <c r="G91" s="4"/>
      <c r="H91" s="5"/>
      <c r="I91" s="17"/>
      <c r="J91" s="21"/>
      <c r="K91" s="17"/>
      <c r="L91" s="5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2">
        <v>52170.0</v>
      </c>
      <c r="B92" s="10" t="s">
        <v>85</v>
      </c>
      <c r="C92" s="2"/>
      <c r="D92" s="2"/>
      <c r="E92" s="58"/>
      <c r="F92" s="60">
        <v>7000.0</v>
      </c>
      <c r="G92" s="4"/>
      <c r="H92" s="5"/>
      <c r="I92" s="17"/>
      <c r="J92" s="21"/>
      <c r="K92" s="17"/>
      <c r="L92" s="5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9"/>
      <c r="B93" s="10" t="s">
        <v>86</v>
      </c>
      <c r="C93" s="2"/>
      <c r="D93" s="2"/>
      <c r="E93" s="58"/>
      <c r="F93" s="60">
        <v>2500.0</v>
      </c>
      <c r="G93" s="4"/>
      <c r="H93" s="5"/>
      <c r="I93" s="17"/>
      <c r="J93" s="21"/>
      <c r="K93" s="17"/>
      <c r="L93" s="5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9"/>
      <c r="B94" s="10" t="s">
        <v>87</v>
      </c>
      <c r="C94" s="2"/>
      <c r="D94" s="2"/>
      <c r="E94" s="58"/>
      <c r="F94" s="60">
        <v>8000.0</v>
      </c>
      <c r="G94" s="4"/>
      <c r="H94" s="5"/>
      <c r="I94" s="17"/>
      <c r="J94" s="21"/>
      <c r="K94" s="17"/>
      <c r="L94" s="5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9">
        <v>52040.0</v>
      </c>
      <c r="B95" s="26" t="s">
        <v>88</v>
      </c>
      <c r="C95" s="2"/>
      <c r="D95" s="2"/>
      <c r="E95" s="2"/>
      <c r="F95" s="2"/>
      <c r="G95" s="4"/>
      <c r="H95" s="57"/>
      <c r="I95" s="36">
        <v>4000.0</v>
      </c>
      <c r="J95" s="15">
        <v>4000.0</v>
      </c>
      <c r="K95" s="55">
        <v>4000.0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 t="s">
        <v>89</v>
      </c>
      <c r="C96" s="2"/>
      <c r="D96" s="2"/>
      <c r="E96" s="2"/>
      <c r="F96" s="2"/>
      <c r="G96" s="4"/>
      <c r="H96" s="5"/>
      <c r="I96" s="14">
        <v>140000.0</v>
      </c>
      <c r="J96" s="15">
        <v>140000.0</v>
      </c>
      <c r="K96" s="14">
        <v>140000.0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9">
        <v>52030.0</v>
      </c>
      <c r="B97" s="2" t="s">
        <v>90</v>
      </c>
      <c r="C97" s="2"/>
      <c r="D97" s="2"/>
      <c r="E97" s="2"/>
      <c r="F97" s="2"/>
      <c r="G97" s="4"/>
      <c r="H97" s="5"/>
      <c r="I97" s="14">
        <f>SUM(F98:F103)</f>
        <v>99503</v>
      </c>
      <c r="J97" s="15">
        <f>sum(F98:F102)</f>
        <v>98503</v>
      </c>
      <c r="K97" s="14">
        <v>73753.0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9">
        <v>52031.0</v>
      </c>
      <c r="B98" s="2"/>
      <c r="C98" s="26" t="s">
        <v>91</v>
      </c>
      <c r="D98" s="2"/>
      <c r="E98" s="2"/>
      <c r="F98" s="61">
        <v>40000.0</v>
      </c>
      <c r="G98" s="62"/>
      <c r="H98" s="5"/>
      <c r="I98" s="6"/>
      <c r="J98" s="6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9">
        <v>52032.0</v>
      </c>
      <c r="B99" s="2"/>
      <c r="C99" s="26" t="s">
        <v>92</v>
      </c>
      <c r="D99" s="2"/>
      <c r="E99" s="2"/>
      <c r="F99" s="61">
        <v>10300.0</v>
      </c>
      <c r="G99" s="62"/>
      <c r="H99" s="5"/>
      <c r="I99" s="63"/>
      <c r="J99" s="6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9">
        <v>52033.0</v>
      </c>
      <c r="B100" s="2"/>
      <c r="C100" s="26" t="s">
        <v>93</v>
      </c>
      <c r="D100" s="2"/>
      <c r="E100" s="62"/>
      <c r="F100" s="61">
        <v>10203.0</v>
      </c>
      <c r="G100" s="62"/>
      <c r="H100" s="5"/>
      <c r="I100" s="6"/>
      <c r="J100" s="6"/>
      <c r="K100" s="6"/>
      <c r="L100" s="6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9">
        <v>52034.0</v>
      </c>
      <c r="B101" s="2"/>
      <c r="C101" s="26" t="s">
        <v>94</v>
      </c>
      <c r="D101" s="2"/>
      <c r="E101" s="2"/>
      <c r="F101" s="61">
        <v>27000.0</v>
      </c>
      <c r="G101" s="62"/>
      <c r="H101" s="5"/>
      <c r="I101" s="6"/>
      <c r="J101" s="6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9">
        <v>52035.0</v>
      </c>
      <c r="B102" s="2"/>
      <c r="C102" s="26" t="s">
        <v>95</v>
      </c>
      <c r="D102" s="2"/>
      <c r="E102" s="2"/>
      <c r="F102" s="61">
        <v>11000.0</v>
      </c>
      <c r="G102" s="62"/>
      <c r="H102" s="5"/>
      <c r="I102" s="6"/>
      <c r="J102" s="6"/>
      <c r="K102" s="6"/>
      <c r="L102" s="2"/>
      <c r="M102" s="6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2">
        <v>52036.0</v>
      </c>
      <c r="B103" s="2"/>
      <c r="C103" s="65" t="s">
        <v>96</v>
      </c>
      <c r="D103" s="2"/>
      <c r="E103" s="2"/>
      <c r="F103" s="61">
        <v>1000.0</v>
      </c>
      <c r="G103" s="62"/>
      <c r="H103" s="5"/>
      <c r="I103" s="6"/>
      <c r="J103" s="6"/>
      <c r="K103" s="6"/>
      <c r="L103" s="2"/>
      <c r="M103" s="6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9">
        <v>52020.0</v>
      </c>
      <c r="B104" s="2" t="s">
        <v>97</v>
      </c>
      <c r="C104" s="2"/>
      <c r="D104" s="2"/>
      <c r="E104" s="2"/>
      <c r="F104" s="2"/>
      <c r="G104" s="66"/>
      <c r="H104" s="5"/>
      <c r="I104" s="14">
        <f>SUM(F105:F108)</f>
        <v>56500</v>
      </c>
      <c r="J104" s="14">
        <v>83400.0</v>
      </c>
      <c r="K104" s="14">
        <v>83400.0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6" t="s">
        <v>98</v>
      </c>
      <c r="D105" s="2"/>
      <c r="E105" s="2"/>
      <c r="F105" s="61">
        <v>2000.0</v>
      </c>
      <c r="G105" s="5"/>
      <c r="H105" s="5"/>
      <c r="I105" s="6"/>
      <c r="J105" s="63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6" t="s">
        <v>99</v>
      </c>
      <c r="D106" s="2"/>
      <c r="E106" s="2"/>
      <c r="F106" s="61">
        <v>40000.0</v>
      </c>
      <c r="G106" s="5"/>
      <c r="H106" s="5"/>
      <c r="I106" s="6"/>
      <c r="J106" s="6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6" t="s">
        <v>100</v>
      </c>
      <c r="D107" s="2"/>
      <c r="E107" s="2"/>
      <c r="F107" s="61">
        <v>4500.0</v>
      </c>
      <c r="G107" s="13" t="s">
        <v>101</v>
      </c>
      <c r="H107" s="13"/>
      <c r="I107" s="47"/>
      <c r="J107" s="6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6" t="s">
        <v>102</v>
      </c>
      <c r="D108" s="2"/>
      <c r="E108" s="2"/>
      <c r="F108" s="61">
        <v>10000.0</v>
      </c>
      <c r="G108" s="5"/>
      <c r="H108" s="5"/>
      <c r="I108" s="6"/>
      <c r="J108" s="6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9">
        <v>52090.0</v>
      </c>
      <c r="B109" s="2" t="s">
        <v>103</v>
      </c>
      <c r="C109" s="2"/>
      <c r="D109" s="2"/>
      <c r="E109" s="2"/>
      <c r="F109" s="2"/>
      <c r="G109" s="4"/>
      <c r="H109" s="5"/>
      <c r="I109" s="27">
        <v>12000.0</v>
      </c>
      <c r="J109" s="29">
        <v>12000.0</v>
      </c>
      <c r="K109" s="29">
        <v>12000.0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4"/>
      <c r="H110" s="5"/>
      <c r="I110" s="39">
        <f t="shared" ref="I110:K110" si="10">SUM(I89:I109)</f>
        <v>362003</v>
      </c>
      <c r="J110" s="39">
        <f t="shared" si="10"/>
        <v>387903</v>
      </c>
      <c r="K110" s="39">
        <f t="shared" si="10"/>
        <v>363153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4"/>
      <c r="H111" s="5"/>
      <c r="I111" s="6"/>
      <c r="J111" s="67"/>
      <c r="K111" s="6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30" t="s">
        <v>104</v>
      </c>
      <c r="F112" s="2"/>
      <c r="G112" s="4"/>
      <c r="H112" s="5"/>
      <c r="I112" s="68">
        <f>sum(I110+I86+I77+I69+I57+I48+I42+I34)</f>
        <v>2136472</v>
      </c>
      <c r="J112" s="31">
        <f t="shared" ref="J112:K112" si="11">J34+J42+J48+J57+J69+J77+J86+J110</f>
        <v>2241652.85</v>
      </c>
      <c r="K112" s="31">
        <f t="shared" si="11"/>
        <v>2216902.85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4"/>
      <c r="H113" s="5"/>
      <c r="I113" s="6"/>
      <c r="J113" s="6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30" t="s">
        <v>105</v>
      </c>
      <c r="F114" s="2"/>
      <c r="G114" s="4"/>
      <c r="H114" s="5"/>
      <c r="I114" s="69">
        <f t="shared" ref="I114:K114" si="12">I21-I112</f>
        <v>8</v>
      </c>
      <c r="J114" s="69">
        <f t="shared" si="12"/>
        <v>-10942.85</v>
      </c>
      <c r="K114" s="69">
        <f t="shared" si="12"/>
        <v>4307.15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4"/>
      <c r="H115" s="5"/>
      <c r="I115" s="6"/>
      <c r="J115" s="6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4"/>
      <c r="H116" s="5"/>
      <c r="I116" s="6"/>
      <c r="J116" s="6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70" t="s">
        <v>106</v>
      </c>
      <c r="B117" s="2"/>
      <c r="C117" s="2"/>
      <c r="D117" s="2"/>
      <c r="E117" s="2"/>
      <c r="F117" s="2"/>
      <c r="G117" s="4"/>
      <c r="H117" s="5"/>
      <c r="I117" s="6"/>
      <c r="J117" s="6"/>
      <c r="K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4"/>
      <c r="H118" s="5"/>
      <c r="I118" s="6"/>
      <c r="J118" s="6"/>
      <c r="K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1" t="s">
        <v>8</v>
      </c>
      <c r="B119" s="71" t="s">
        <v>107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72"/>
      <c r="G120" s="73"/>
      <c r="H120" s="5"/>
      <c r="I120" s="6"/>
      <c r="J120" s="6"/>
      <c r="K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1" t="s">
        <v>17</v>
      </c>
      <c r="B121" s="74" t="s">
        <v>108</v>
      </c>
      <c r="C121" s="74"/>
      <c r="D121" s="75">
        <f>sum(5925+3175+9100)</f>
        <v>18200</v>
      </c>
      <c r="E121" s="74"/>
      <c r="F121" s="74"/>
      <c r="G121" s="4"/>
      <c r="H121" s="5"/>
      <c r="I121" s="6"/>
      <c r="J121" s="6"/>
      <c r="K121" s="6"/>
      <c r="L121" s="10"/>
      <c r="M121" s="6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1"/>
      <c r="B122" s="74" t="s">
        <v>109</v>
      </c>
      <c r="C122" s="74"/>
      <c r="D122" s="75">
        <f>sum(2000+1500+2000)</f>
        <v>5500</v>
      </c>
      <c r="E122" s="74"/>
      <c r="F122" s="74"/>
      <c r="G122" s="4"/>
      <c r="H122" s="5"/>
      <c r="I122" s="76"/>
      <c r="J122" s="6"/>
      <c r="K122" s="6"/>
      <c r="L122" s="1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74" t="s">
        <v>110</v>
      </c>
      <c r="C123" s="74"/>
      <c r="D123" s="75">
        <v>1630.0</v>
      </c>
      <c r="E123" s="74"/>
      <c r="F123" s="74"/>
      <c r="G123" s="4"/>
      <c r="H123" s="5"/>
      <c r="I123" s="76"/>
      <c r="J123" s="6"/>
      <c r="K123" s="6"/>
      <c r="L123" s="1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77" t="s">
        <v>111</v>
      </c>
      <c r="C124" s="74"/>
      <c r="D124" s="75">
        <v>1500.0</v>
      </c>
      <c r="E124" s="74"/>
      <c r="F124" s="74"/>
      <c r="G124" s="4"/>
      <c r="H124" s="5"/>
      <c r="I124" s="76"/>
      <c r="J124" s="6"/>
      <c r="K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77" t="s">
        <v>85</v>
      </c>
      <c r="C125" s="74"/>
      <c r="D125" s="75">
        <v>1000.0</v>
      </c>
      <c r="E125" s="74"/>
      <c r="F125" s="74"/>
      <c r="G125" s="4"/>
      <c r="H125" s="5"/>
      <c r="I125" s="76"/>
      <c r="J125" s="6"/>
      <c r="K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77" t="s">
        <v>112</v>
      </c>
      <c r="C126" s="74"/>
      <c r="D126" s="75">
        <v>8000.0</v>
      </c>
      <c r="E126" s="74"/>
      <c r="F126" s="74"/>
      <c r="G126" s="4"/>
      <c r="H126" s="5"/>
      <c r="I126" s="76"/>
      <c r="J126" s="6"/>
      <c r="K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74"/>
      <c r="C127" s="74"/>
      <c r="D127" s="78">
        <f>SUM(D121:D126)</f>
        <v>35830</v>
      </c>
      <c r="E127" s="74"/>
      <c r="F127" s="74"/>
      <c r="G127" s="4"/>
      <c r="H127" s="5"/>
      <c r="I127" s="6"/>
      <c r="J127" s="6"/>
      <c r="K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79"/>
      <c r="E128" s="2"/>
      <c r="F128" s="2"/>
      <c r="G128" s="4"/>
      <c r="H128" s="5"/>
      <c r="I128" s="6"/>
      <c r="J128" s="6"/>
      <c r="K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4"/>
      <c r="H129" s="5"/>
      <c r="I129" s="6"/>
      <c r="J129" s="6"/>
      <c r="K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13" t="s">
        <v>49</v>
      </c>
      <c r="B130" s="26" t="s">
        <v>113</v>
      </c>
      <c r="C130" s="80"/>
      <c r="D130" s="80"/>
      <c r="E130" s="80"/>
      <c r="F130" s="80"/>
      <c r="G130" s="4"/>
      <c r="H130" s="5"/>
      <c r="I130" s="6"/>
      <c r="J130" s="6"/>
      <c r="K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6" t="s">
        <v>114</v>
      </c>
      <c r="C131" s="80"/>
      <c r="D131" s="80"/>
      <c r="E131" s="80"/>
      <c r="F131" s="2"/>
      <c r="G131" s="4"/>
      <c r="H131" s="5"/>
      <c r="I131" s="6"/>
      <c r="J131" s="6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4"/>
      <c r="H132" s="5"/>
      <c r="I132" s="6"/>
      <c r="J132" s="6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1" t="s">
        <v>51</v>
      </c>
      <c r="B133" s="26" t="s">
        <v>115</v>
      </c>
      <c r="C133" s="80"/>
      <c r="D133" s="80"/>
      <c r="E133" s="80"/>
      <c r="F133" s="80"/>
      <c r="G133" s="81"/>
      <c r="H133" s="82"/>
      <c r="I133" s="83"/>
      <c r="J133" s="83"/>
      <c r="K133" s="8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4"/>
      <c r="H134" s="5"/>
      <c r="I134" s="6"/>
      <c r="J134" s="6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1" t="s">
        <v>53</v>
      </c>
      <c r="B135" s="26" t="s">
        <v>116</v>
      </c>
      <c r="C135" s="80"/>
      <c r="D135" s="80"/>
      <c r="E135" s="80"/>
      <c r="F135" s="80"/>
      <c r="G135" s="4"/>
      <c r="H135" s="5"/>
      <c r="I135" s="6"/>
      <c r="J135" s="6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6" t="s">
        <v>117</v>
      </c>
      <c r="C136" s="80"/>
      <c r="D136" s="80"/>
      <c r="E136" s="80"/>
      <c r="F136" s="80"/>
      <c r="G136" s="4"/>
      <c r="H136" s="5"/>
      <c r="I136" s="6"/>
      <c r="J136" s="6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6" t="s">
        <v>118</v>
      </c>
      <c r="C137" s="2"/>
      <c r="D137" s="2"/>
      <c r="E137" s="2"/>
      <c r="F137" s="2"/>
      <c r="G137" s="4"/>
      <c r="H137" s="5"/>
      <c r="I137" s="6"/>
      <c r="J137" s="6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4"/>
      <c r="H138" s="5"/>
      <c r="I138" s="6"/>
      <c r="J138" s="6"/>
      <c r="K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13" t="s">
        <v>55</v>
      </c>
      <c r="B139" s="84" t="s">
        <v>119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85"/>
      <c r="C141" s="85"/>
      <c r="D141" s="85"/>
      <c r="E141" s="85"/>
      <c r="F141" s="85"/>
      <c r="G141" s="86"/>
      <c r="H141" s="86"/>
      <c r="I141" s="85"/>
      <c r="J141" s="85"/>
      <c r="K141" s="8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1" t="s">
        <v>71</v>
      </c>
      <c r="B142" s="87" t="s">
        <v>120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85"/>
      <c r="C144" s="85"/>
      <c r="D144" s="85"/>
      <c r="E144" s="85"/>
      <c r="F144" s="85"/>
      <c r="G144" s="86"/>
      <c r="H144" s="86"/>
      <c r="I144" s="85"/>
      <c r="J144" s="85"/>
      <c r="K144" s="8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1" t="s">
        <v>78</v>
      </c>
      <c r="B145" s="88" t="s">
        <v>121</v>
      </c>
      <c r="C145" s="89"/>
      <c r="D145" s="89"/>
      <c r="E145" s="80"/>
      <c r="F145" s="80"/>
      <c r="G145" s="4"/>
      <c r="H145" s="5"/>
      <c r="I145" s="6"/>
      <c r="J145" s="6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88"/>
      <c r="C146" s="89"/>
      <c r="D146" s="89"/>
      <c r="E146" s="80"/>
      <c r="F146" s="80"/>
      <c r="G146" s="4"/>
      <c r="H146" s="5"/>
      <c r="I146" s="6"/>
      <c r="J146" s="6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85"/>
      <c r="D147" s="85"/>
      <c r="E147" s="2"/>
      <c r="F147" s="2"/>
      <c r="G147" s="4"/>
      <c r="H147" s="5"/>
      <c r="I147" s="6"/>
      <c r="J147" s="6"/>
      <c r="K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1"/>
      <c r="B148" s="2"/>
      <c r="C148" s="2"/>
      <c r="D148" s="2"/>
      <c r="E148" s="85"/>
      <c r="F148" s="85"/>
      <c r="G148" s="86"/>
      <c r="H148" s="86"/>
      <c r="I148" s="85"/>
      <c r="J148" s="85"/>
      <c r="K148" s="8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1" t="s">
        <v>80</v>
      </c>
      <c r="B149" s="90" t="s">
        <v>122</v>
      </c>
      <c r="C149" s="6"/>
      <c r="D149" s="6"/>
      <c r="E149" s="85"/>
      <c r="F149" s="85"/>
      <c r="G149" s="86"/>
      <c r="H149" s="86"/>
      <c r="I149" s="85"/>
      <c r="J149" s="85"/>
      <c r="K149" s="8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1"/>
      <c r="B150" s="91"/>
      <c r="C150" s="91"/>
      <c r="D150" s="91"/>
      <c r="E150" s="67"/>
      <c r="F150" s="67"/>
      <c r="G150" s="92"/>
      <c r="H150" s="92"/>
      <c r="I150" s="67"/>
      <c r="J150" s="67"/>
      <c r="K150" s="6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93"/>
      <c r="B151" s="94" t="s">
        <v>123</v>
      </c>
      <c r="C151" s="95"/>
      <c r="D151" s="96" t="s">
        <v>124</v>
      </c>
      <c r="E151" s="97" t="s">
        <v>125</v>
      </c>
      <c r="F151" s="97" t="s">
        <v>126</v>
      </c>
      <c r="G151" s="97" t="s">
        <v>127</v>
      </c>
      <c r="H151" s="97" t="s">
        <v>128</v>
      </c>
      <c r="I151" s="97"/>
      <c r="J151" s="97"/>
      <c r="K151" s="9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93"/>
      <c r="B152" s="98" t="s">
        <v>129</v>
      </c>
      <c r="C152" s="95"/>
      <c r="D152" s="99">
        <v>1.0</v>
      </c>
      <c r="E152" s="100">
        <v>200.0</v>
      </c>
      <c r="F152" s="101">
        <v>200.0</v>
      </c>
      <c r="G152" s="101">
        <v>200.0</v>
      </c>
      <c r="H152" s="101">
        <f>SUM(E152:G152)*D152</f>
        <v>600</v>
      </c>
      <c r="I152" s="101"/>
      <c r="J152" s="102"/>
      <c r="K152" s="10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93"/>
      <c r="B153" s="103" t="s">
        <v>130</v>
      </c>
      <c r="C153" s="95"/>
      <c r="D153" s="104">
        <v>1.0</v>
      </c>
      <c r="E153" s="105" t="s">
        <v>20</v>
      </c>
      <c r="F153" s="101">
        <v>250.0</v>
      </c>
      <c r="G153" s="101">
        <v>250.0</v>
      </c>
      <c r="H153" s="102">
        <f t="shared" ref="H153:H159" si="13">sum(E153:G153)*D153</f>
        <v>500</v>
      </c>
      <c r="I153" s="102"/>
      <c r="J153" s="102"/>
      <c r="K153" s="10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93"/>
      <c r="B154" s="98" t="s">
        <v>131</v>
      </c>
      <c r="C154" s="95"/>
      <c r="D154" s="104">
        <v>1.0</v>
      </c>
      <c r="E154" s="105" t="s">
        <v>20</v>
      </c>
      <c r="F154" s="101">
        <v>300.0</v>
      </c>
      <c r="G154" s="101">
        <v>300.0</v>
      </c>
      <c r="H154" s="102">
        <f t="shared" si="13"/>
        <v>600</v>
      </c>
      <c r="I154" s="102"/>
      <c r="J154" s="102"/>
      <c r="K154" s="10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93"/>
      <c r="B155" s="98" t="s">
        <v>132</v>
      </c>
      <c r="C155" s="95"/>
      <c r="D155" s="99">
        <v>1.0</v>
      </c>
      <c r="E155" s="100">
        <v>250.0</v>
      </c>
      <c r="F155" s="101">
        <v>200.0</v>
      </c>
      <c r="G155" s="101" t="s">
        <v>20</v>
      </c>
      <c r="H155" s="101">
        <f t="shared" si="13"/>
        <v>450</v>
      </c>
      <c r="I155" s="102"/>
      <c r="J155" s="102"/>
      <c r="K155" s="10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93"/>
      <c r="B156" s="98" t="s">
        <v>133</v>
      </c>
      <c r="C156" s="95"/>
      <c r="D156" s="99">
        <v>1.0</v>
      </c>
      <c r="E156" s="100" t="s">
        <v>20</v>
      </c>
      <c r="F156" s="101">
        <v>250.0</v>
      </c>
      <c r="G156" s="101">
        <v>250.0</v>
      </c>
      <c r="H156" s="101">
        <f t="shared" si="13"/>
        <v>500</v>
      </c>
      <c r="I156" s="102"/>
      <c r="J156" s="102"/>
      <c r="K156" s="10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93"/>
      <c r="B157" s="103" t="s">
        <v>134</v>
      </c>
      <c r="C157" s="95"/>
      <c r="D157" s="104">
        <v>1.0</v>
      </c>
      <c r="E157" s="105" t="s">
        <v>20</v>
      </c>
      <c r="F157" s="101">
        <v>250.0</v>
      </c>
      <c r="G157" s="102">
        <v>500.0</v>
      </c>
      <c r="H157" s="102">
        <f t="shared" si="13"/>
        <v>750</v>
      </c>
      <c r="I157" s="102"/>
      <c r="J157" s="102"/>
      <c r="K157" s="10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93"/>
      <c r="B158" s="103" t="s">
        <v>135</v>
      </c>
      <c r="C158" s="95"/>
      <c r="D158" s="104">
        <v>1.0</v>
      </c>
      <c r="E158" s="105" t="s">
        <v>20</v>
      </c>
      <c r="F158" s="102">
        <v>300.0</v>
      </c>
      <c r="G158" s="102">
        <v>300.0</v>
      </c>
      <c r="H158" s="102">
        <f t="shared" si="13"/>
        <v>600</v>
      </c>
      <c r="I158" s="102"/>
      <c r="J158" s="102"/>
      <c r="K158" s="10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93"/>
      <c r="B159" s="103" t="s">
        <v>136</v>
      </c>
      <c r="C159" s="95"/>
      <c r="D159" s="104">
        <v>1.0</v>
      </c>
      <c r="E159" s="105" t="s">
        <v>20</v>
      </c>
      <c r="F159" s="101">
        <v>250.0</v>
      </c>
      <c r="G159" s="101">
        <v>250.0</v>
      </c>
      <c r="H159" s="102">
        <f t="shared" si="13"/>
        <v>500</v>
      </c>
      <c r="I159" s="102"/>
      <c r="J159" s="102"/>
      <c r="K159" s="10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93"/>
      <c r="B160" s="103" t="s">
        <v>137</v>
      </c>
      <c r="C160" s="95"/>
      <c r="D160" s="104">
        <v>1.0</v>
      </c>
      <c r="E160" s="105" t="s">
        <v>20</v>
      </c>
      <c r="F160" s="101">
        <v>0.0</v>
      </c>
      <c r="G160" s="102">
        <v>300.0</v>
      </c>
      <c r="H160" s="102">
        <f>Sum(E160:G160)*D160</f>
        <v>300</v>
      </c>
      <c r="I160" s="102"/>
      <c r="J160" s="102"/>
      <c r="K160" s="10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93"/>
      <c r="B161" s="98" t="s">
        <v>138</v>
      </c>
      <c r="C161" s="95"/>
      <c r="D161" s="99">
        <v>1.0</v>
      </c>
      <c r="E161" s="105" t="s">
        <v>20</v>
      </c>
      <c r="F161" s="101">
        <v>250.0</v>
      </c>
      <c r="G161" s="101">
        <v>250.0</v>
      </c>
      <c r="H161" s="102">
        <f>Sum(E162:G162)*D162</f>
        <v>700</v>
      </c>
      <c r="I161" s="102"/>
      <c r="J161" s="102"/>
      <c r="K161" s="10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93"/>
      <c r="B162" s="103" t="s">
        <v>139</v>
      </c>
      <c r="C162" s="95"/>
      <c r="D162" s="99">
        <v>1.0</v>
      </c>
      <c r="E162" s="106"/>
      <c r="F162" s="101">
        <v>350.0</v>
      </c>
      <c r="G162" s="101">
        <v>350.0</v>
      </c>
      <c r="H162" s="102">
        <f>SUm(E162:G162)*D162</f>
        <v>700</v>
      </c>
      <c r="I162" s="102"/>
      <c r="J162" s="102"/>
      <c r="K162" s="10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93"/>
      <c r="B163" s="103" t="s">
        <v>140</v>
      </c>
      <c r="C163" s="95"/>
      <c r="D163" s="104">
        <v>1.0</v>
      </c>
      <c r="E163" s="107" t="s">
        <v>20</v>
      </c>
      <c r="F163" s="101" t="s">
        <v>20</v>
      </c>
      <c r="G163" s="102" t="s">
        <v>20</v>
      </c>
      <c r="H163" s="102">
        <f>sum(E163:G163)*D163</f>
        <v>0</v>
      </c>
      <c r="I163" s="102"/>
      <c r="J163" s="102"/>
      <c r="K163" s="10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93"/>
      <c r="B164" s="103" t="s">
        <v>141</v>
      </c>
      <c r="C164" s="95"/>
      <c r="D164" s="104">
        <v>1.0</v>
      </c>
      <c r="E164" s="105" t="s">
        <v>20</v>
      </c>
      <c r="F164" s="102">
        <v>400.0</v>
      </c>
      <c r="G164" s="102">
        <v>400.0</v>
      </c>
      <c r="H164" s="102">
        <f t="shared" ref="H164:H165" si="14">Sum(E164:G164)*D164</f>
        <v>800</v>
      </c>
      <c r="I164" s="102"/>
      <c r="J164" s="102"/>
      <c r="K164" s="10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93"/>
      <c r="B165" s="103" t="s">
        <v>142</v>
      </c>
      <c r="C165" s="95"/>
      <c r="D165" s="99">
        <v>1.0</v>
      </c>
      <c r="E165" s="105" t="s">
        <v>20</v>
      </c>
      <c r="F165" s="102">
        <v>300.0</v>
      </c>
      <c r="G165" s="102">
        <v>300.0</v>
      </c>
      <c r="H165" s="102">
        <f t="shared" si="14"/>
        <v>600</v>
      </c>
      <c r="I165" s="102"/>
      <c r="J165" s="102"/>
      <c r="K165" s="10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93"/>
      <c r="B166" s="98" t="s">
        <v>143</v>
      </c>
      <c r="C166" s="95"/>
      <c r="D166" s="99">
        <v>2.0</v>
      </c>
      <c r="E166" s="105"/>
      <c r="F166" s="101">
        <v>250.0</v>
      </c>
      <c r="G166" s="101">
        <v>0.0</v>
      </c>
      <c r="H166" s="101">
        <f>sum(E166:G166)*D166</f>
        <v>500</v>
      </c>
      <c r="I166" s="101"/>
      <c r="J166" s="102"/>
      <c r="K166" s="10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93"/>
      <c r="B167" s="98" t="s">
        <v>144</v>
      </c>
      <c r="C167" s="95"/>
      <c r="D167" s="99">
        <v>1.0</v>
      </c>
      <c r="E167" s="100">
        <v>100.0</v>
      </c>
      <c r="F167" s="101">
        <v>250.0</v>
      </c>
      <c r="G167" s="101">
        <v>250.0</v>
      </c>
      <c r="H167" s="101">
        <f>Sum(E167:G167)*D167</f>
        <v>600</v>
      </c>
      <c r="I167" s="101"/>
      <c r="J167" s="102"/>
      <c r="K167" s="10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93"/>
      <c r="B168" s="98" t="s">
        <v>145</v>
      </c>
      <c r="C168" s="95"/>
      <c r="D168" s="99">
        <v>7.0</v>
      </c>
      <c r="E168" s="105" t="s">
        <v>20</v>
      </c>
      <c r="F168" s="101">
        <v>200.0</v>
      </c>
      <c r="G168" s="101">
        <v>200.0</v>
      </c>
      <c r="H168" s="102">
        <f>sum(E168:G168)*D168</f>
        <v>2800</v>
      </c>
      <c r="I168" s="102"/>
      <c r="J168" s="102"/>
      <c r="K168" s="10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93"/>
      <c r="B169" s="108" t="s">
        <v>128</v>
      </c>
      <c r="C169" s="109"/>
      <c r="D169" s="110">
        <f>SUM(D152:D168)</f>
        <v>24</v>
      </c>
      <c r="E169" s="111"/>
      <c r="F169" s="112"/>
      <c r="G169" s="113"/>
      <c r="H169" s="114">
        <f>SUM(H152:H168)</f>
        <v>11500</v>
      </c>
      <c r="I169" s="114"/>
      <c r="J169" s="114"/>
      <c r="K169" s="11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1"/>
      <c r="B170" s="2"/>
      <c r="C170" s="2"/>
      <c r="D170" s="2"/>
      <c r="E170" s="2"/>
      <c r="F170" s="2"/>
      <c r="G170" s="4"/>
      <c r="H170" s="5"/>
      <c r="I170" s="6"/>
      <c r="J170" s="6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1" t="s">
        <v>101</v>
      </c>
      <c r="B171" s="115" t="s">
        <v>146</v>
      </c>
      <c r="C171" s="80"/>
      <c r="D171" s="80"/>
      <c r="E171" s="80"/>
      <c r="F171" s="80"/>
      <c r="G171" s="81"/>
      <c r="H171" s="82"/>
      <c r="I171" s="83"/>
      <c r="J171" s="83"/>
      <c r="K171" s="8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4"/>
      <c r="H172" s="5"/>
      <c r="I172" s="6"/>
      <c r="J172" s="6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116" t="s">
        <v>147</v>
      </c>
      <c r="B173" s="10" t="s">
        <v>148</v>
      </c>
      <c r="C173" s="2"/>
      <c r="D173" s="2"/>
      <c r="E173" s="2"/>
      <c r="F173" s="2"/>
      <c r="G173" s="4"/>
      <c r="H173" s="5"/>
      <c r="I173" s="6"/>
      <c r="J173" s="6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4"/>
      <c r="H174" s="5"/>
      <c r="I174" s="6"/>
      <c r="J174" s="6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4"/>
      <c r="H175" s="5"/>
      <c r="I175" s="6"/>
      <c r="J175" s="6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4"/>
      <c r="H176" s="5"/>
      <c r="I176" s="6"/>
      <c r="J176" s="6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4"/>
      <c r="H177" s="5"/>
      <c r="I177" s="6"/>
      <c r="J177" s="6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4"/>
      <c r="H178" s="5"/>
      <c r="I178" s="6"/>
      <c r="J178" s="6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4"/>
      <c r="H179" s="5"/>
      <c r="I179" s="6"/>
      <c r="J179" s="6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4"/>
      <c r="H180" s="5"/>
      <c r="I180" s="6"/>
      <c r="J180" s="6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4"/>
      <c r="H181" s="5"/>
      <c r="I181" s="6"/>
      <c r="J181" s="6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4"/>
      <c r="H182" s="5"/>
      <c r="I182" s="6"/>
      <c r="J182" s="6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4"/>
      <c r="H183" s="5"/>
      <c r="I183" s="6"/>
      <c r="J183" s="6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4"/>
      <c r="H184" s="5"/>
      <c r="I184" s="6"/>
      <c r="J184" s="6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4"/>
      <c r="H185" s="5"/>
      <c r="I185" s="6"/>
      <c r="J185" s="6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4"/>
      <c r="H186" s="5"/>
      <c r="I186" s="6"/>
      <c r="J186" s="6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4"/>
      <c r="H187" s="5"/>
      <c r="I187" s="6"/>
      <c r="J187" s="6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4"/>
      <c r="H188" s="5"/>
      <c r="I188" s="6"/>
      <c r="J188" s="6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4"/>
      <c r="H189" s="5"/>
      <c r="I189" s="6"/>
      <c r="J189" s="6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4"/>
      <c r="H190" s="5"/>
      <c r="I190" s="6"/>
      <c r="J190" s="6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4"/>
      <c r="H191" s="5"/>
      <c r="I191" s="6"/>
      <c r="J191" s="6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4"/>
      <c r="H192" s="5"/>
      <c r="I192" s="6"/>
      <c r="J192" s="6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4"/>
      <c r="H193" s="5"/>
      <c r="I193" s="6"/>
      <c r="J193" s="6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4"/>
      <c r="H194" s="5"/>
      <c r="I194" s="6"/>
      <c r="J194" s="6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4"/>
      <c r="H195" s="5"/>
      <c r="I195" s="6"/>
      <c r="J195" s="6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4"/>
      <c r="H196" s="5"/>
      <c r="I196" s="6"/>
      <c r="J196" s="6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4"/>
      <c r="H197" s="5"/>
      <c r="I197" s="6"/>
      <c r="J197" s="6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4"/>
      <c r="H198" s="5"/>
      <c r="I198" s="6"/>
      <c r="J198" s="6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4"/>
      <c r="H199" s="5"/>
      <c r="I199" s="6"/>
      <c r="J199" s="6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4"/>
      <c r="H200" s="5"/>
      <c r="I200" s="6"/>
      <c r="J200" s="6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4"/>
      <c r="H201" s="5"/>
      <c r="I201" s="6"/>
      <c r="J201" s="6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4"/>
      <c r="H202" s="5"/>
      <c r="I202" s="6"/>
      <c r="J202" s="6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4"/>
      <c r="H203" s="5"/>
      <c r="I203" s="6"/>
      <c r="J203" s="6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4"/>
      <c r="H204" s="5"/>
      <c r="I204" s="6"/>
      <c r="J204" s="6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4"/>
      <c r="H205" s="5"/>
      <c r="I205" s="6"/>
      <c r="J205" s="6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4"/>
      <c r="H206" s="5"/>
      <c r="I206" s="6"/>
      <c r="J206" s="6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4"/>
      <c r="H207" s="5"/>
      <c r="I207" s="6"/>
      <c r="J207" s="6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4"/>
      <c r="H208" s="5"/>
      <c r="I208" s="6"/>
      <c r="J208" s="6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4"/>
      <c r="H209" s="5"/>
      <c r="I209" s="6"/>
      <c r="J209" s="6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4"/>
      <c r="H210" s="5"/>
      <c r="I210" s="6"/>
      <c r="J210" s="6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4"/>
      <c r="H211" s="5"/>
      <c r="I211" s="6"/>
      <c r="J211" s="6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4"/>
      <c r="H212" s="5"/>
      <c r="I212" s="6"/>
      <c r="J212" s="6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4"/>
      <c r="H213" s="5"/>
      <c r="I213" s="6"/>
      <c r="J213" s="6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4"/>
      <c r="H214" s="5"/>
      <c r="I214" s="6"/>
      <c r="J214" s="6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4"/>
      <c r="H215" s="5"/>
      <c r="I215" s="6"/>
      <c r="J215" s="6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4"/>
      <c r="H216" s="5"/>
      <c r="I216" s="6"/>
      <c r="J216" s="6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4"/>
      <c r="H217" s="5"/>
      <c r="I217" s="6"/>
      <c r="J217" s="6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4"/>
      <c r="H218" s="5"/>
      <c r="I218" s="6"/>
      <c r="J218" s="6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4"/>
      <c r="H219" s="5"/>
      <c r="I219" s="6"/>
      <c r="J219" s="6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4"/>
      <c r="H220" s="5"/>
      <c r="I220" s="6"/>
      <c r="J220" s="6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4"/>
      <c r="H221" s="5"/>
      <c r="I221" s="6"/>
      <c r="J221" s="6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4"/>
      <c r="H222" s="5"/>
      <c r="I222" s="6"/>
      <c r="J222" s="6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4"/>
      <c r="H223" s="5"/>
      <c r="I223" s="6"/>
      <c r="J223" s="6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4"/>
      <c r="H224" s="5"/>
      <c r="I224" s="6"/>
      <c r="J224" s="6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4"/>
      <c r="H225" s="5"/>
      <c r="I225" s="6"/>
      <c r="J225" s="6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4"/>
      <c r="H226" s="5"/>
      <c r="I226" s="6"/>
      <c r="J226" s="6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4"/>
      <c r="H227" s="5"/>
      <c r="I227" s="6"/>
      <c r="J227" s="6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4"/>
      <c r="H228" s="5"/>
      <c r="I228" s="6"/>
      <c r="J228" s="6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4"/>
      <c r="H229" s="5"/>
      <c r="I229" s="6"/>
      <c r="J229" s="6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4"/>
      <c r="H230" s="5"/>
      <c r="I230" s="6"/>
      <c r="J230" s="6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4"/>
      <c r="H231" s="5"/>
      <c r="I231" s="6"/>
      <c r="J231" s="6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4"/>
      <c r="H232" s="5"/>
      <c r="I232" s="6"/>
      <c r="J232" s="6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4"/>
      <c r="H233" s="5"/>
      <c r="I233" s="6"/>
      <c r="J233" s="6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4"/>
      <c r="H234" s="5"/>
      <c r="I234" s="6"/>
      <c r="J234" s="6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4"/>
      <c r="H235" s="5"/>
      <c r="I235" s="6"/>
      <c r="J235" s="6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4"/>
      <c r="H236" s="5"/>
      <c r="I236" s="6"/>
      <c r="J236" s="6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4"/>
      <c r="H237" s="5"/>
      <c r="I237" s="6"/>
      <c r="J237" s="6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4"/>
      <c r="H238" s="5"/>
      <c r="I238" s="6"/>
      <c r="J238" s="6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4"/>
      <c r="H239" s="5"/>
      <c r="I239" s="6"/>
      <c r="J239" s="6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4"/>
      <c r="H240" s="5"/>
      <c r="I240" s="6"/>
      <c r="J240" s="6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4"/>
      <c r="H241" s="5"/>
      <c r="I241" s="6"/>
      <c r="J241" s="6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4"/>
      <c r="H242" s="5"/>
      <c r="I242" s="6"/>
      <c r="J242" s="6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4"/>
      <c r="H243" s="5"/>
      <c r="I243" s="6"/>
      <c r="J243" s="6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4"/>
      <c r="H244" s="5"/>
      <c r="I244" s="6"/>
      <c r="J244" s="6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4"/>
      <c r="H245" s="5"/>
      <c r="I245" s="6"/>
      <c r="J245" s="6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4"/>
      <c r="H246" s="5"/>
      <c r="I246" s="6"/>
      <c r="J246" s="6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4"/>
      <c r="H247" s="5"/>
      <c r="I247" s="6"/>
      <c r="J247" s="6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4"/>
      <c r="H248" s="5"/>
      <c r="I248" s="6"/>
      <c r="J248" s="6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4"/>
      <c r="H249" s="5"/>
      <c r="I249" s="6"/>
      <c r="J249" s="6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4"/>
      <c r="H250" s="5"/>
      <c r="I250" s="6"/>
      <c r="J250" s="6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4"/>
      <c r="H251" s="5"/>
      <c r="I251" s="6"/>
      <c r="J251" s="6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4"/>
      <c r="H252" s="5"/>
      <c r="I252" s="6"/>
      <c r="J252" s="6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4"/>
      <c r="H253" s="5"/>
      <c r="I253" s="6"/>
      <c r="J253" s="6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4"/>
      <c r="H254" s="5"/>
      <c r="I254" s="6"/>
      <c r="J254" s="6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4"/>
      <c r="H255" s="5"/>
      <c r="I255" s="6"/>
      <c r="J255" s="6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4"/>
      <c r="H256" s="5"/>
      <c r="I256" s="6"/>
      <c r="J256" s="6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4"/>
      <c r="H257" s="5"/>
      <c r="I257" s="6"/>
      <c r="J257" s="6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4"/>
      <c r="H258" s="5"/>
      <c r="I258" s="6"/>
      <c r="J258" s="6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4"/>
      <c r="H259" s="5"/>
      <c r="I259" s="6"/>
      <c r="J259" s="6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4"/>
      <c r="H260" s="5"/>
      <c r="I260" s="6"/>
      <c r="J260" s="6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4"/>
      <c r="H261" s="5"/>
      <c r="I261" s="6"/>
      <c r="J261" s="6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4"/>
      <c r="H262" s="5"/>
      <c r="I262" s="6"/>
      <c r="J262" s="6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4"/>
      <c r="H263" s="5"/>
      <c r="I263" s="6"/>
      <c r="J263" s="6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4"/>
      <c r="H264" s="5"/>
      <c r="I264" s="6"/>
      <c r="J264" s="6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4"/>
      <c r="H265" s="5"/>
      <c r="I265" s="6"/>
      <c r="J265" s="6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4"/>
      <c r="H266" s="5"/>
      <c r="I266" s="6"/>
      <c r="J266" s="6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4"/>
      <c r="H267" s="5"/>
      <c r="I267" s="6"/>
      <c r="J267" s="6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4"/>
      <c r="H268" s="5"/>
      <c r="I268" s="6"/>
      <c r="J268" s="6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4"/>
      <c r="H269" s="5"/>
      <c r="I269" s="6"/>
      <c r="J269" s="6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4"/>
      <c r="H270" s="5"/>
      <c r="I270" s="6"/>
      <c r="J270" s="6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4"/>
      <c r="H271" s="5"/>
      <c r="I271" s="6"/>
      <c r="J271" s="6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4"/>
      <c r="H272" s="5"/>
      <c r="I272" s="6"/>
      <c r="J272" s="6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4"/>
      <c r="H273" s="5"/>
      <c r="I273" s="6"/>
      <c r="J273" s="6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4"/>
      <c r="H274" s="5"/>
      <c r="I274" s="6"/>
      <c r="J274" s="6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4"/>
      <c r="H275" s="5"/>
      <c r="I275" s="6"/>
      <c r="J275" s="6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4"/>
      <c r="H276" s="5"/>
      <c r="I276" s="6"/>
      <c r="J276" s="6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4"/>
      <c r="H277" s="5"/>
      <c r="I277" s="6"/>
      <c r="J277" s="6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4"/>
      <c r="H278" s="5"/>
      <c r="I278" s="6"/>
      <c r="J278" s="6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4"/>
      <c r="H279" s="5"/>
      <c r="I279" s="6"/>
      <c r="J279" s="6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4"/>
      <c r="H280" s="5"/>
      <c r="I280" s="6"/>
      <c r="J280" s="6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4"/>
      <c r="H281" s="5"/>
      <c r="I281" s="6"/>
      <c r="J281" s="6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4"/>
      <c r="H282" s="5"/>
      <c r="I282" s="6"/>
      <c r="J282" s="6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4"/>
      <c r="H283" s="5"/>
      <c r="I283" s="6"/>
      <c r="J283" s="6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4"/>
      <c r="H284" s="5"/>
      <c r="I284" s="6"/>
      <c r="J284" s="6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4"/>
      <c r="H285" s="5"/>
      <c r="I285" s="6"/>
      <c r="J285" s="6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4"/>
      <c r="H286" s="5"/>
      <c r="I286" s="6"/>
      <c r="J286" s="6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4"/>
      <c r="H287" s="5"/>
      <c r="I287" s="6"/>
      <c r="J287" s="6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4"/>
      <c r="H288" s="5"/>
      <c r="I288" s="6"/>
      <c r="J288" s="6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4"/>
      <c r="H289" s="5"/>
      <c r="I289" s="6"/>
      <c r="J289" s="6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4"/>
      <c r="H290" s="5"/>
      <c r="I290" s="6"/>
      <c r="J290" s="6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4"/>
      <c r="H291" s="5"/>
      <c r="I291" s="6"/>
      <c r="J291" s="6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4"/>
      <c r="H292" s="5"/>
      <c r="I292" s="6"/>
      <c r="J292" s="6"/>
      <c r="K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4"/>
      <c r="H293" s="5"/>
      <c r="I293" s="6"/>
      <c r="J293" s="6"/>
      <c r="K293" s="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4"/>
      <c r="H294" s="5"/>
      <c r="I294" s="6"/>
      <c r="J294" s="6"/>
      <c r="K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4"/>
      <c r="H295" s="5"/>
      <c r="I295" s="6"/>
      <c r="J295" s="6"/>
      <c r="K295" s="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4"/>
      <c r="H296" s="5"/>
      <c r="I296" s="6"/>
      <c r="J296" s="6"/>
      <c r="K296" s="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4"/>
      <c r="H297" s="5"/>
      <c r="I297" s="6"/>
      <c r="J297" s="6"/>
      <c r="K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4"/>
      <c r="H298" s="5"/>
      <c r="I298" s="6"/>
      <c r="J298" s="6"/>
      <c r="K298" s="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4"/>
      <c r="H299" s="5"/>
      <c r="I299" s="6"/>
      <c r="J299" s="6"/>
      <c r="K299" s="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4"/>
      <c r="H300" s="5"/>
      <c r="I300" s="6"/>
      <c r="J300" s="6"/>
      <c r="K300" s="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4"/>
      <c r="H301" s="5"/>
      <c r="I301" s="6"/>
      <c r="J301" s="6"/>
      <c r="K301" s="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4"/>
      <c r="H302" s="5"/>
      <c r="I302" s="6"/>
      <c r="J302" s="6"/>
      <c r="K302" s="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4"/>
      <c r="H303" s="5"/>
      <c r="I303" s="6"/>
      <c r="J303" s="6"/>
      <c r="K303" s="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4"/>
      <c r="H304" s="5"/>
      <c r="I304" s="6"/>
      <c r="J304" s="6"/>
      <c r="K304" s="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4"/>
      <c r="H305" s="5"/>
      <c r="I305" s="6"/>
      <c r="J305" s="6"/>
      <c r="K305" s="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4"/>
      <c r="H306" s="5"/>
      <c r="I306" s="6"/>
      <c r="J306" s="6"/>
      <c r="K306" s="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4"/>
      <c r="H307" s="5"/>
      <c r="I307" s="6"/>
      <c r="J307" s="6"/>
      <c r="K307" s="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4"/>
      <c r="H308" s="5"/>
      <c r="I308" s="6"/>
      <c r="J308" s="6"/>
      <c r="K308" s="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4"/>
      <c r="H309" s="5"/>
      <c r="I309" s="6"/>
      <c r="J309" s="6"/>
      <c r="K309" s="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4"/>
      <c r="H310" s="5"/>
      <c r="I310" s="6"/>
      <c r="J310" s="6"/>
      <c r="K310" s="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4"/>
      <c r="H311" s="5"/>
      <c r="I311" s="6"/>
      <c r="J311" s="6"/>
      <c r="K311" s="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4"/>
      <c r="H312" s="5"/>
      <c r="I312" s="6"/>
      <c r="J312" s="6"/>
      <c r="K312" s="6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4"/>
      <c r="H313" s="5"/>
      <c r="I313" s="6"/>
      <c r="J313" s="6"/>
      <c r="K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4"/>
      <c r="H314" s="5"/>
      <c r="I314" s="6"/>
      <c r="J314" s="6"/>
      <c r="K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4"/>
      <c r="H315" s="5"/>
      <c r="I315" s="6"/>
      <c r="J315" s="6"/>
      <c r="K315" s="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4"/>
      <c r="H316" s="5"/>
      <c r="I316" s="6"/>
      <c r="J316" s="6"/>
      <c r="K316" s="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4"/>
      <c r="H317" s="5"/>
      <c r="I317" s="6"/>
      <c r="J317" s="6"/>
      <c r="K317" s="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4"/>
      <c r="H318" s="5"/>
      <c r="I318" s="6"/>
      <c r="J318" s="6"/>
      <c r="K318" s="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4"/>
      <c r="H319" s="5"/>
      <c r="I319" s="6"/>
      <c r="J319" s="6"/>
      <c r="K319" s="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4"/>
      <c r="H320" s="5"/>
      <c r="I320" s="6"/>
      <c r="J320" s="6"/>
      <c r="K320" s="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4"/>
      <c r="H321" s="5"/>
      <c r="I321" s="6"/>
      <c r="J321" s="6"/>
      <c r="K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4"/>
      <c r="H322" s="5"/>
      <c r="I322" s="6"/>
      <c r="J322" s="6"/>
      <c r="K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4"/>
      <c r="H323" s="5"/>
      <c r="I323" s="6"/>
      <c r="J323" s="6"/>
      <c r="K323" s="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4"/>
      <c r="H324" s="5"/>
      <c r="I324" s="6"/>
      <c r="J324" s="6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4"/>
      <c r="H325" s="5"/>
      <c r="I325" s="6"/>
      <c r="J325" s="6"/>
      <c r="K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4"/>
      <c r="H326" s="5"/>
      <c r="I326" s="6"/>
      <c r="J326" s="6"/>
      <c r="K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4"/>
      <c r="H327" s="5"/>
      <c r="I327" s="6"/>
      <c r="J327" s="6"/>
      <c r="K327" s="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4"/>
      <c r="H328" s="5"/>
      <c r="I328" s="6"/>
      <c r="J328" s="6"/>
      <c r="K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4"/>
      <c r="H329" s="5"/>
      <c r="I329" s="6"/>
      <c r="J329" s="6"/>
      <c r="K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4"/>
      <c r="H330" s="5"/>
      <c r="I330" s="6"/>
      <c r="J330" s="6"/>
      <c r="K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4"/>
      <c r="H331" s="5"/>
      <c r="I331" s="6"/>
      <c r="J331" s="6"/>
      <c r="K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4"/>
      <c r="H332" s="5"/>
      <c r="I332" s="6"/>
      <c r="J332" s="6"/>
      <c r="K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4"/>
      <c r="H333" s="5"/>
      <c r="I333" s="6"/>
      <c r="J333" s="6"/>
      <c r="K333" s="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4"/>
      <c r="H334" s="5"/>
      <c r="I334" s="6"/>
      <c r="J334" s="6"/>
      <c r="K334" s="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4"/>
      <c r="H335" s="5"/>
      <c r="I335" s="6"/>
      <c r="J335" s="6"/>
      <c r="K335" s="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4"/>
      <c r="H336" s="5"/>
      <c r="I336" s="6"/>
      <c r="J336" s="6"/>
      <c r="K336" s="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4"/>
      <c r="H337" s="5"/>
      <c r="I337" s="6"/>
      <c r="J337" s="6"/>
      <c r="K337" s="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4"/>
      <c r="H338" s="5"/>
      <c r="I338" s="6"/>
      <c r="J338" s="6"/>
      <c r="K338" s="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4"/>
      <c r="H339" s="5"/>
      <c r="I339" s="6"/>
      <c r="J339" s="6"/>
      <c r="K339" s="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4"/>
      <c r="H340" s="5"/>
      <c r="I340" s="6"/>
      <c r="J340" s="6"/>
      <c r="K340" s="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4"/>
      <c r="H341" s="5"/>
      <c r="I341" s="6"/>
      <c r="J341" s="6"/>
      <c r="K341" s="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4"/>
      <c r="H342" s="5"/>
      <c r="I342" s="6"/>
      <c r="J342" s="6"/>
      <c r="K342" s="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4"/>
      <c r="H343" s="5"/>
      <c r="I343" s="6"/>
      <c r="J343" s="6"/>
      <c r="K343" s="6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4"/>
      <c r="H344" s="5"/>
      <c r="I344" s="6"/>
      <c r="J344" s="6"/>
      <c r="K344" s="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4"/>
      <c r="H345" s="5"/>
      <c r="I345" s="6"/>
      <c r="J345" s="6"/>
      <c r="K345" s="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4"/>
      <c r="H346" s="5"/>
      <c r="I346" s="6"/>
      <c r="J346" s="6"/>
      <c r="K346" s="6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4"/>
      <c r="H347" s="5"/>
      <c r="I347" s="6"/>
      <c r="J347" s="6"/>
      <c r="K347" s="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4"/>
      <c r="H348" s="5"/>
      <c r="I348" s="6"/>
      <c r="J348" s="6"/>
      <c r="K348" s="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4"/>
      <c r="H349" s="5"/>
      <c r="I349" s="6"/>
      <c r="J349" s="6"/>
      <c r="K349" s="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4"/>
      <c r="H350" s="5"/>
      <c r="I350" s="6"/>
      <c r="J350" s="6"/>
      <c r="K350" s="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4"/>
      <c r="H351" s="5"/>
      <c r="I351" s="6"/>
      <c r="J351" s="6"/>
      <c r="K351" s="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4"/>
      <c r="H352" s="5"/>
      <c r="I352" s="6"/>
      <c r="J352" s="6"/>
      <c r="K352" s="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4"/>
      <c r="H353" s="5"/>
      <c r="I353" s="6"/>
      <c r="J353" s="6"/>
      <c r="K353" s="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4"/>
      <c r="H354" s="5"/>
      <c r="I354" s="6"/>
      <c r="J354" s="6"/>
      <c r="K354" s="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4"/>
      <c r="H355" s="5"/>
      <c r="I355" s="6"/>
      <c r="J355" s="6"/>
      <c r="K355" s="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4"/>
      <c r="H356" s="5"/>
      <c r="I356" s="6"/>
      <c r="J356" s="6"/>
      <c r="K356" s="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4"/>
      <c r="H357" s="5"/>
      <c r="I357" s="6"/>
      <c r="J357" s="6"/>
      <c r="K357" s="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4"/>
      <c r="H358" s="5"/>
      <c r="I358" s="6"/>
      <c r="J358" s="6"/>
      <c r="K358" s="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4"/>
      <c r="H359" s="5"/>
      <c r="I359" s="6"/>
      <c r="J359" s="6"/>
      <c r="K359" s="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4"/>
      <c r="H360" s="5"/>
      <c r="I360" s="6"/>
      <c r="J360" s="6"/>
      <c r="K360" s="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4"/>
      <c r="H361" s="5"/>
      <c r="I361" s="6"/>
      <c r="J361" s="6"/>
      <c r="K361" s="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4"/>
      <c r="H362" s="5"/>
      <c r="I362" s="6"/>
      <c r="J362" s="6"/>
      <c r="K362" s="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4"/>
      <c r="H363" s="5"/>
      <c r="I363" s="6"/>
      <c r="J363" s="6"/>
      <c r="K363" s="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4"/>
      <c r="H364" s="5"/>
      <c r="I364" s="6"/>
      <c r="J364" s="6"/>
      <c r="K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4"/>
      <c r="H365" s="5"/>
      <c r="I365" s="6"/>
      <c r="J365" s="6"/>
      <c r="K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4"/>
      <c r="H366" s="5"/>
      <c r="I366" s="6"/>
      <c r="J366" s="6"/>
      <c r="K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4"/>
      <c r="H367" s="5"/>
      <c r="I367" s="6"/>
      <c r="J367" s="6"/>
      <c r="K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4"/>
      <c r="H368" s="5"/>
      <c r="I368" s="6"/>
      <c r="J368" s="6"/>
      <c r="K368" s="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4"/>
      <c r="H369" s="5"/>
      <c r="I369" s="6"/>
      <c r="J369" s="6"/>
      <c r="K369" s="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4"/>
      <c r="H370" s="5"/>
      <c r="I370" s="6"/>
      <c r="J370" s="6"/>
      <c r="K370" s="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4"/>
      <c r="H371" s="5"/>
      <c r="I371" s="6"/>
      <c r="J371" s="6"/>
      <c r="K371" s="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4"/>
      <c r="H372" s="5"/>
      <c r="I372" s="6"/>
      <c r="J372" s="6"/>
      <c r="K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4"/>
      <c r="H373" s="5"/>
      <c r="I373" s="6"/>
      <c r="J373" s="6"/>
      <c r="K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4"/>
      <c r="H374" s="5"/>
      <c r="I374" s="6"/>
      <c r="J374" s="6"/>
      <c r="K374" s="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4"/>
      <c r="H375" s="5"/>
      <c r="I375" s="6"/>
      <c r="J375" s="6"/>
      <c r="K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4"/>
      <c r="H376" s="5"/>
      <c r="I376" s="6"/>
      <c r="J376" s="6"/>
      <c r="K376" s="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4"/>
      <c r="H377" s="5"/>
      <c r="I377" s="6"/>
      <c r="J377" s="6"/>
      <c r="K377" s="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4"/>
      <c r="H378" s="5"/>
      <c r="I378" s="6"/>
      <c r="J378" s="6"/>
      <c r="K378" s="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4"/>
      <c r="H379" s="5"/>
      <c r="I379" s="6"/>
      <c r="J379" s="6"/>
      <c r="K379" s="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4"/>
      <c r="H380" s="5"/>
      <c r="I380" s="6"/>
      <c r="J380" s="6"/>
      <c r="K380" s="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4"/>
      <c r="H381" s="5"/>
      <c r="I381" s="6"/>
      <c r="J381" s="6"/>
      <c r="K381" s="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4"/>
      <c r="H382" s="5"/>
      <c r="I382" s="6"/>
      <c r="J382" s="6"/>
      <c r="K382" s="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4"/>
      <c r="H383" s="5"/>
      <c r="I383" s="6"/>
      <c r="J383" s="6"/>
      <c r="K383" s="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4"/>
      <c r="H384" s="5"/>
      <c r="I384" s="6"/>
      <c r="J384" s="6"/>
      <c r="K384" s="6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4"/>
      <c r="H385" s="5"/>
      <c r="I385" s="6"/>
      <c r="J385" s="6"/>
      <c r="K385" s="6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4"/>
      <c r="H386" s="5"/>
      <c r="I386" s="6"/>
      <c r="J386" s="6"/>
      <c r="K386" s="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4"/>
      <c r="H387" s="5"/>
      <c r="I387" s="6"/>
      <c r="J387" s="6"/>
      <c r="K387" s="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4"/>
      <c r="H388" s="5"/>
      <c r="I388" s="6"/>
      <c r="J388" s="6"/>
      <c r="K388" s="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4"/>
      <c r="H389" s="5"/>
      <c r="I389" s="6"/>
      <c r="J389" s="6"/>
      <c r="K389" s="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4"/>
      <c r="H390" s="5"/>
      <c r="I390" s="6"/>
      <c r="J390" s="6"/>
      <c r="K390" s="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4"/>
      <c r="H391" s="5"/>
      <c r="I391" s="6"/>
      <c r="J391" s="6"/>
      <c r="K391" s="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4"/>
      <c r="H392" s="5"/>
      <c r="I392" s="6"/>
      <c r="J392" s="6"/>
      <c r="K392" s="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4"/>
      <c r="H393" s="5"/>
      <c r="I393" s="6"/>
      <c r="J393" s="6"/>
      <c r="K393" s="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4"/>
      <c r="H394" s="5"/>
      <c r="I394" s="6"/>
      <c r="J394" s="6"/>
      <c r="K394" s="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4"/>
      <c r="H395" s="5"/>
      <c r="I395" s="6"/>
      <c r="J395" s="6"/>
      <c r="K395" s="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4"/>
      <c r="H396" s="5"/>
      <c r="I396" s="6"/>
      <c r="J396" s="6"/>
      <c r="K396" s="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4"/>
      <c r="H397" s="5"/>
      <c r="I397" s="6"/>
      <c r="J397" s="6"/>
      <c r="K397" s="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4"/>
      <c r="H398" s="5"/>
      <c r="I398" s="6"/>
      <c r="J398" s="6"/>
      <c r="K398" s="6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4"/>
      <c r="H399" s="5"/>
      <c r="I399" s="6"/>
      <c r="J399" s="6"/>
      <c r="K399" s="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4"/>
      <c r="H400" s="5"/>
      <c r="I400" s="6"/>
      <c r="J400" s="6"/>
      <c r="K400" s="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4"/>
      <c r="H401" s="5"/>
      <c r="I401" s="6"/>
      <c r="J401" s="6"/>
      <c r="K401" s="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4"/>
      <c r="H402" s="5"/>
      <c r="I402" s="6"/>
      <c r="J402" s="6"/>
      <c r="K402" s="6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4"/>
      <c r="H403" s="5"/>
      <c r="I403" s="6"/>
      <c r="J403" s="6"/>
      <c r="K403" s="6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4"/>
      <c r="H404" s="5"/>
      <c r="I404" s="6"/>
      <c r="J404" s="6"/>
      <c r="K404" s="6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4"/>
      <c r="H405" s="5"/>
      <c r="I405" s="6"/>
      <c r="J405" s="6"/>
      <c r="K405" s="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4"/>
      <c r="H406" s="5"/>
      <c r="I406" s="6"/>
      <c r="J406" s="6"/>
      <c r="K406" s="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4"/>
      <c r="H407" s="5"/>
      <c r="I407" s="6"/>
      <c r="J407" s="6"/>
      <c r="K407" s="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4"/>
      <c r="H408" s="5"/>
      <c r="I408" s="6"/>
      <c r="J408" s="6"/>
      <c r="K408" s="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4"/>
      <c r="H409" s="5"/>
      <c r="I409" s="6"/>
      <c r="J409" s="6"/>
      <c r="K409" s="6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4"/>
      <c r="H410" s="5"/>
      <c r="I410" s="6"/>
      <c r="J410" s="6"/>
      <c r="K410" s="6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4"/>
      <c r="H411" s="5"/>
      <c r="I411" s="6"/>
      <c r="J411" s="6"/>
      <c r="K411" s="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4"/>
      <c r="H412" s="5"/>
      <c r="I412" s="6"/>
      <c r="J412" s="6"/>
      <c r="K412" s="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4"/>
      <c r="H413" s="5"/>
      <c r="I413" s="6"/>
      <c r="J413" s="6"/>
      <c r="K413" s="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4"/>
      <c r="H414" s="5"/>
      <c r="I414" s="6"/>
      <c r="J414" s="6"/>
      <c r="K414" s="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4"/>
      <c r="H415" s="5"/>
      <c r="I415" s="6"/>
      <c r="J415" s="6"/>
      <c r="K415" s="6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4"/>
      <c r="H416" s="5"/>
      <c r="I416" s="6"/>
      <c r="J416" s="6"/>
      <c r="K416" s="6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4"/>
      <c r="H417" s="5"/>
      <c r="I417" s="6"/>
      <c r="J417" s="6"/>
      <c r="K417" s="6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4"/>
      <c r="H418" s="5"/>
      <c r="I418" s="6"/>
      <c r="J418" s="6"/>
      <c r="K418" s="6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4"/>
      <c r="H419" s="5"/>
      <c r="I419" s="6"/>
      <c r="J419" s="6"/>
      <c r="K419" s="6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4"/>
      <c r="H420" s="5"/>
      <c r="I420" s="6"/>
      <c r="J420" s="6"/>
      <c r="K420" s="6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4"/>
      <c r="H421" s="5"/>
      <c r="I421" s="6"/>
      <c r="J421" s="6"/>
      <c r="K421" s="6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4"/>
      <c r="H422" s="5"/>
      <c r="I422" s="6"/>
      <c r="J422" s="6"/>
      <c r="K422" s="6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4"/>
      <c r="H423" s="5"/>
      <c r="I423" s="6"/>
      <c r="J423" s="6"/>
      <c r="K423" s="6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4"/>
      <c r="H424" s="5"/>
      <c r="I424" s="6"/>
      <c r="J424" s="6"/>
      <c r="K424" s="6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4"/>
      <c r="H425" s="5"/>
      <c r="I425" s="6"/>
      <c r="J425" s="6"/>
      <c r="K425" s="6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4"/>
      <c r="H426" s="5"/>
      <c r="I426" s="6"/>
      <c r="J426" s="6"/>
      <c r="K426" s="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4"/>
      <c r="H427" s="5"/>
      <c r="I427" s="6"/>
      <c r="J427" s="6"/>
      <c r="K427" s="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4"/>
      <c r="H428" s="5"/>
      <c r="I428" s="6"/>
      <c r="J428" s="6"/>
      <c r="K428" s="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4"/>
      <c r="H429" s="5"/>
      <c r="I429" s="6"/>
      <c r="J429" s="6"/>
      <c r="K429" s="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4"/>
      <c r="H430" s="5"/>
      <c r="I430" s="6"/>
      <c r="J430" s="6"/>
      <c r="K430" s="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4"/>
      <c r="H431" s="5"/>
      <c r="I431" s="6"/>
      <c r="J431" s="6"/>
      <c r="K431" s="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4"/>
      <c r="H432" s="5"/>
      <c r="I432" s="6"/>
      <c r="J432" s="6"/>
      <c r="K432" s="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4"/>
      <c r="H433" s="5"/>
      <c r="I433" s="6"/>
      <c r="J433" s="6"/>
      <c r="K433" s="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4"/>
      <c r="H434" s="5"/>
      <c r="I434" s="6"/>
      <c r="J434" s="6"/>
      <c r="K434" s="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4"/>
      <c r="H435" s="5"/>
      <c r="I435" s="6"/>
      <c r="J435" s="6"/>
      <c r="K435" s="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4"/>
      <c r="H436" s="5"/>
      <c r="I436" s="6"/>
      <c r="J436" s="6"/>
      <c r="K436" s="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4"/>
      <c r="H437" s="5"/>
      <c r="I437" s="6"/>
      <c r="J437" s="6"/>
      <c r="K437" s="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4"/>
      <c r="H438" s="5"/>
      <c r="I438" s="6"/>
      <c r="J438" s="6"/>
      <c r="K438" s="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4"/>
      <c r="H439" s="5"/>
      <c r="I439" s="6"/>
      <c r="J439" s="6"/>
      <c r="K439" s="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4"/>
      <c r="H440" s="5"/>
      <c r="I440" s="6"/>
      <c r="J440" s="6"/>
      <c r="K440" s="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4"/>
      <c r="H441" s="5"/>
      <c r="I441" s="6"/>
      <c r="J441" s="6"/>
      <c r="K441" s="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4"/>
      <c r="H442" s="5"/>
      <c r="I442" s="6"/>
      <c r="J442" s="6"/>
      <c r="K442" s="6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4"/>
      <c r="H443" s="5"/>
      <c r="I443" s="6"/>
      <c r="J443" s="6"/>
      <c r="K443" s="6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4"/>
      <c r="H444" s="5"/>
      <c r="I444" s="6"/>
      <c r="J444" s="6"/>
      <c r="K444" s="6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4"/>
      <c r="H445" s="5"/>
      <c r="I445" s="6"/>
      <c r="J445" s="6"/>
      <c r="K445" s="6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4"/>
      <c r="H446" s="5"/>
      <c r="I446" s="6"/>
      <c r="J446" s="6"/>
      <c r="K446" s="6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4"/>
      <c r="H447" s="5"/>
      <c r="I447" s="6"/>
      <c r="J447" s="6"/>
      <c r="K447" s="6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4"/>
      <c r="H448" s="5"/>
      <c r="I448" s="6"/>
      <c r="J448" s="6"/>
      <c r="K448" s="6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4"/>
      <c r="H449" s="5"/>
      <c r="I449" s="6"/>
      <c r="J449" s="6"/>
      <c r="K449" s="6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4"/>
      <c r="H450" s="5"/>
      <c r="I450" s="6"/>
      <c r="J450" s="6"/>
      <c r="K450" s="6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4"/>
      <c r="H451" s="5"/>
      <c r="I451" s="6"/>
      <c r="J451" s="6"/>
      <c r="K451" s="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4"/>
      <c r="H452" s="5"/>
      <c r="I452" s="6"/>
      <c r="J452" s="6"/>
      <c r="K452" s="6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4"/>
      <c r="H453" s="5"/>
      <c r="I453" s="6"/>
      <c r="J453" s="6"/>
      <c r="K453" s="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4"/>
      <c r="H454" s="5"/>
      <c r="I454" s="6"/>
      <c r="J454" s="6"/>
      <c r="K454" s="6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4"/>
      <c r="H455" s="5"/>
      <c r="I455" s="6"/>
      <c r="J455" s="6"/>
      <c r="K455" s="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4"/>
      <c r="H456" s="5"/>
      <c r="I456" s="6"/>
      <c r="J456" s="6"/>
      <c r="K456" s="6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4"/>
      <c r="H457" s="5"/>
      <c r="I457" s="6"/>
      <c r="J457" s="6"/>
      <c r="K457" s="6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4"/>
      <c r="H458" s="5"/>
      <c r="I458" s="6"/>
      <c r="J458" s="6"/>
      <c r="K458" s="6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4"/>
      <c r="H459" s="5"/>
      <c r="I459" s="6"/>
      <c r="J459" s="6"/>
      <c r="K459" s="6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4"/>
      <c r="H460" s="5"/>
      <c r="I460" s="6"/>
      <c r="J460" s="6"/>
      <c r="K460" s="6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4"/>
      <c r="H461" s="5"/>
      <c r="I461" s="6"/>
      <c r="J461" s="6"/>
      <c r="K461" s="6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4"/>
      <c r="H462" s="5"/>
      <c r="I462" s="6"/>
      <c r="J462" s="6"/>
      <c r="K462" s="6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4"/>
      <c r="H463" s="5"/>
      <c r="I463" s="6"/>
      <c r="J463" s="6"/>
      <c r="K463" s="6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4"/>
      <c r="H464" s="5"/>
      <c r="I464" s="6"/>
      <c r="J464" s="6"/>
      <c r="K464" s="6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4"/>
      <c r="H465" s="5"/>
      <c r="I465" s="6"/>
      <c r="J465" s="6"/>
      <c r="K465" s="6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4"/>
      <c r="H466" s="5"/>
      <c r="I466" s="6"/>
      <c r="J466" s="6"/>
      <c r="K466" s="6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4"/>
      <c r="H467" s="5"/>
      <c r="I467" s="6"/>
      <c r="J467" s="6"/>
      <c r="K467" s="6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4"/>
      <c r="H468" s="5"/>
      <c r="I468" s="6"/>
      <c r="J468" s="6"/>
      <c r="K468" s="6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4"/>
      <c r="H469" s="5"/>
      <c r="I469" s="6"/>
      <c r="J469" s="6"/>
      <c r="K469" s="6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4"/>
      <c r="H470" s="5"/>
      <c r="I470" s="6"/>
      <c r="J470" s="6"/>
      <c r="K470" s="6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4"/>
      <c r="H471" s="5"/>
      <c r="I471" s="6"/>
      <c r="J471" s="6"/>
      <c r="K471" s="6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4"/>
      <c r="H472" s="5"/>
      <c r="I472" s="6"/>
      <c r="J472" s="6"/>
      <c r="K472" s="6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4"/>
      <c r="H473" s="5"/>
      <c r="I473" s="6"/>
      <c r="J473" s="6"/>
      <c r="K473" s="6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4"/>
      <c r="H474" s="5"/>
      <c r="I474" s="6"/>
      <c r="J474" s="6"/>
      <c r="K474" s="6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4"/>
      <c r="H475" s="5"/>
      <c r="I475" s="6"/>
      <c r="J475" s="6"/>
      <c r="K475" s="6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4"/>
      <c r="H476" s="5"/>
      <c r="I476" s="6"/>
      <c r="J476" s="6"/>
      <c r="K476" s="6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4"/>
      <c r="H477" s="5"/>
      <c r="I477" s="6"/>
      <c r="J477" s="6"/>
      <c r="K477" s="6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4"/>
      <c r="H478" s="5"/>
      <c r="I478" s="6"/>
      <c r="J478" s="6"/>
      <c r="K478" s="6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4"/>
      <c r="H479" s="5"/>
      <c r="I479" s="6"/>
      <c r="J479" s="6"/>
      <c r="K479" s="6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4"/>
      <c r="H480" s="5"/>
      <c r="I480" s="6"/>
      <c r="J480" s="6"/>
      <c r="K480" s="6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4"/>
      <c r="H481" s="5"/>
      <c r="I481" s="6"/>
      <c r="J481" s="6"/>
      <c r="K481" s="6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4"/>
      <c r="H482" s="5"/>
      <c r="I482" s="6"/>
      <c r="J482" s="6"/>
      <c r="K482" s="6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4"/>
      <c r="H483" s="5"/>
      <c r="I483" s="6"/>
      <c r="J483" s="6"/>
      <c r="K483" s="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4"/>
      <c r="H484" s="5"/>
      <c r="I484" s="6"/>
      <c r="J484" s="6"/>
      <c r="K484" s="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4"/>
      <c r="H485" s="5"/>
      <c r="I485" s="6"/>
      <c r="J485" s="6"/>
      <c r="K485" s="6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4"/>
      <c r="H486" s="5"/>
      <c r="I486" s="6"/>
      <c r="J486" s="6"/>
      <c r="K486" s="6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4"/>
      <c r="H487" s="5"/>
      <c r="I487" s="6"/>
      <c r="J487" s="6"/>
      <c r="K487" s="6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4"/>
      <c r="H488" s="5"/>
      <c r="I488" s="6"/>
      <c r="J488" s="6"/>
      <c r="K488" s="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4"/>
      <c r="H489" s="5"/>
      <c r="I489" s="6"/>
      <c r="J489" s="6"/>
      <c r="K489" s="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4"/>
      <c r="H490" s="5"/>
      <c r="I490" s="6"/>
      <c r="J490" s="6"/>
      <c r="K490" s="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4"/>
      <c r="H491" s="5"/>
      <c r="I491" s="6"/>
      <c r="J491" s="6"/>
      <c r="K491" s="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4"/>
      <c r="H492" s="5"/>
      <c r="I492" s="6"/>
      <c r="J492" s="6"/>
      <c r="K492" s="6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4"/>
      <c r="H493" s="5"/>
      <c r="I493" s="6"/>
      <c r="J493" s="6"/>
      <c r="K493" s="6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4"/>
      <c r="H494" s="5"/>
      <c r="I494" s="6"/>
      <c r="J494" s="6"/>
      <c r="K494" s="6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4"/>
      <c r="H495" s="5"/>
      <c r="I495" s="6"/>
      <c r="J495" s="6"/>
      <c r="K495" s="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4"/>
      <c r="H496" s="5"/>
      <c r="I496" s="6"/>
      <c r="J496" s="6"/>
      <c r="K496" s="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4"/>
      <c r="H497" s="5"/>
      <c r="I497" s="6"/>
      <c r="J497" s="6"/>
      <c r="K497" s="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4"/>
      <c r="H498" s="5"/>
      <c r="I498" s="6"/>
      <c r="J498" s="6"/>
      <c r="K498" s="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4"/>
      <c r="H499" s="5"/>
      <c r="I499" s="6"/>
      <c r="J499" s="6"/>
      <c r="K499" s="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4"/>
      <c r="H500" s="5"/>
      <c r="I500" s="6"/>
      <c r="J500" s="6"/>
      <c r="K500" s="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4"/>
      <c r="H501" s="5"/>
      <c r="I501" s="6"/>
      <c r="J501" s="6"/>
      <c r="K501" s="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4"/>
      <c r="H502" s="5"/>
      <c r="I502" s="6"/>
      <c r="J502" s="6"/>
      <c r="K502" s="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4"/>
      <c r="H503" s="5"/>
      <c r="I503" s="6"/>
      <c r="J503" s="6"/>
      <c r="K503" s="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4"/>
      <c r="H504" s="5"/>
      <c r="I504" s="6"/>
      <c r="J504" s="6"/>
      <c r="K504" s="6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4"/>
      <c r="H505" s="5"/>
      <c r="I505" s="6"/>
      <c r="J505" s="6"/>
      <c r="K505" s="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4"/>
      <c r="H506" s="5"/>
      <c r="I506" s="6"/>
      <c r="J506" s="6"/>
      <c r="K506" s="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4"/>
      <c r="H507" s="5"/>
      <c r="I507" s="6"/>
      <c r="J507" s="6"/>
      <c r="K507" s="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4"/>
      <c r="H508" s="5"/>
      <c r="I508" s="6"/>
      <c r="J508" s="6"/>
      <c r="K508" s="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4"/>
      <c r="H509" s="5"/>
      <c r="I509" s="6"/>
      <c r="J509" s="6"/>
      <c r="K509" s="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4"/>
      <c r="H510" s="5"/>
      <c r="I510" s="6"/>
      <c r="J510" s="6"/>
      <c r="K510" s="6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4"/>
      <c r="H511" s="5"/>
      <c r="I511" s="6"/>
      <c r="J511" s="6"/>
      <c r="K511" s="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4"/>
      <c r="H512" s="5"/>
      <c r="I512" s="6"/>
      <c r="J512" s="6"/>
      <c r="K512" s="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4"/>
      <c r="H513" s="5"/>
      <c r="I513" s="6"/>
      <c r="J513" s="6"/>
      <c r="K513" s="6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4"/>
      <c r="H514" s="5"/>
      <c r="I514" s="6"/>
      <c r="J514" s="6"/>
      <c r="K514" s="6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4"/>
      <c r="H515" s="5"/>
      <c r="I515" s="6"/>
      <c r="J515" s="6"/>
      <c r="K515" s="6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4"/>
      <c r="H516" s="5"/>
      <c r="I516" s="6"/>
      <c r="J516" s="6"/>
      <c r="K516" s="6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4"/>
      <c r="H517" s="5"/>
      <c r="I517" s="6"/>
      <c r="J517" s="6"/>
      <c r="K517" s="6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4"/>
      <c r="H518" s="5"/>
      <c r="I518" s="6"/>
      <c r="J518" s="6"/>
      <c r="K518" s="6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4"/>
      <c r="H519" s="5"/>
      <c r="I519" s="6"/>
      <c r="J519" s="6"/>
      <c r="K519" s="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4"/>
      <c r="H520" s="5"/>
      <c r="I520" s="6"/>
      <c r="J520" s="6"/>
      <c r="K520" s="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4"/>
      <c r="H521" s="5"/>
      <c r="I521" s="6"/>
      <c r="J521" s="6"/>
      <c r="K521" s="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4"/>
      <c r="H522" s="5"/>
      <c r="I522" s="6"/>
      <c r="J522" s="6"/>
      <c r="K522" s="6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4"/>
      <c r="H523" s="5"/>
      <c r="I523" s="6"/>
      <c r="J523" s="6"/>
      <c r="K523" s="6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4"/>
      <c r="H524" s="5"/>
      <c r="I524" s="6"/>
      <c r="J524" s="6"/>
      <c r="K524" s="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4"/>
      <c r="H525" s="5"/>
      <c r="I525" s="6"/>
      <c r="J525" s="6"/>
      <c r="K525" s="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4"/>
      <c r="H526" s="5"/>
      <c r="I526" s="6"/>
      <c r="J526" s="6"/>
      <c r="K526" s="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4"/>
      <c r="H527" s="5"/>
      <c r="I527" s="6"/>
      <c r="J527" s="6"/>
      <c r="K527" s="6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4"/>
      <c r="H528" s="5"/>
      <c r="I528" s="6"/>
      <c r="J528" s="6"/>
      <c r="K528" s="6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4"/>
      <c r="H529" s="5"/>
      <c r="I529" s="6"/>
      <c r="J529" s="6"/>
      <c r="K529" s="6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4"/>
      <c r="H530" s="5"/>
      <c r="I530" s="6"/>
      <c r="J530" s="6"/>
      <c r="K530" s="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4"/>
      <c r="H531" s="5"/>
      <c r="I531" s="6"/>
      <c r="J531" s="6"/>
      <c r="K531" s="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4"/>
      <c r="H532" s="5"/>
      <c r="I532" s="6"/>
      <c r="J532" s="6"/>
      <c r="K532" s="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4"/>
      <c r="H533" s="5"/>
      <c r="I533" s="6"/>
      <c r="J533" s="6"/>
      <c r="K533" s="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4"/>
      <c r="H534" s="5"/>
      <c r="I534" s="6"/>
      <c r="J534" s="6"/>
      <c r="K534" s="6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4"/>
      <c r="H535" s="5"/>
      <c r="I535" s="6"/>
      <c r="J535" s="6"/>
      <c r="K535" s="6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4"/>
      <c r="H536" s="5"/>
      <c r="I536" s="6"/>
      <c r="J536" s="6"/>
      <c r="K536" s="6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4"/>
      <c r="H537" s="5"/>
      <c r="I537" s="6"/>
      <c r="J537" s="6"/>
      <c r="K537" s="6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4"/>
      <c r="H538" s="5"/>
      <c r="I538" s="6"/>
      <c r="J538" s="6"/>
      <c r="K538" s="6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4"/>
      <c r="H539" s="5"/>
      <c r="I539" s="6"/>
      <c r="J539" s="6"/>
      <c r="K539" s="6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4"/>
      <c r="H540" s="5"/>
      <c r="I540" s="6"/>
      <c r="J540" s="6"/>
      <c r="K540" s="6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4"/>
      <c r="H541" s="5"/>
      <c r="I541" s="6"/>
      <c r="J541" s="6"/>
      <c r="K541" s="6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4"/>
      <c r="H542" s="5"/>
      <c r="I542" s="6"/>
      <c r="J542" s="6"/>
      <c r="K542" s="6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4"/>
      <c r="H543" s="5"/>
      <c r="I543" s="6"/>
      <c r="J543" s="6"/>
      <c r="K543" s="6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4"/>
      <c r="H544" s="5"/>
      <c r="I544" s="6"/>
      <c r="J544" s="6"/>
      <c r="K544" s="6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4"/>
      <c r="H545" s="5"/>
      <c r="I545" s="6"/>
      <c r="J545" s="6"/>
      <c r="K545" s="6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4"/>
      <c r="H546" s="5"/>
      <c r="I546" s="6"/>
      <c r="J546" s="6"/>
      <c r="K546" s="6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4"/>
      <c r="H547" s="5"/>
      <c r="I547" s="6"/>
      <c r="J547" s="6"/>
      <c r="K547" s="6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4"/>
      <c r="H548" s="5"/>
      <c r="I548" s="6"/>
      <c r="J548" s="6"/>
      <c r="K548" s="6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4"/>
      <c r="H549" s="5"/>
      <c r="I549" s="6"/>
      <c r="J549" s="6"/>
      <c r="K549" s="6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4"/>
      <c r="H550" s="5"/>
      <c r="I550" s="6"/>
      <c r="J550" s="6"/>
      <c r="K550" s="6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4"/>
      <c r="H551" s="5"/>
      <c r="I551" s="6"/>
      <c r="J551" s="6"/>
      <c r="K551" s="6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4"/>
      <c r="H552" s="5"/>
      <c r="I552" s="6"/>
      <c r="J552" s="6"/>
      <c r="K552" s="6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4"/>
      <c r="H553" s="5"/>
      <c r="I553" s="6"/>
      <c r="J553" s="6"/>
      <c r="K553" s="6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4"/>
      <c r="H554" s="5"/>
      <c r="I554" s="6"/>
      <c r="J554" s="6"/>
      <c r="K554" s="6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4"/>
      <c r="H555" s="5"/>
      <c r="I555" s="6"/>
      <c r="J555" s="6"/>
      <c r="K555" s="6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4"/>
      <c r="H556" s="5"/>
      <c r="I556" s="6"/>
      <c r="J556" s="6"/>
      <c r="K556" s="6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4"/>
      <c r="H557" s="5"/>
      <c r="I557" s="6"/>
      <c r="J557" s="6"/>
      <c r="K557" s="6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4"/>
      <c r="H558" s="5"/>
      <c r="I558" s="6"/>
      <c r="J558" s="6"/>
      <c r="K558" s="6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4"/>
      <c r="H559" s="5"/>
      <c r="I559" s="6"/>
      <c r="J559" s="6"/>
      <c r="K559" s="6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4"/>
      <c r="H560" s="5"/>
      <c r="I560" s="6"/>
      <c r="J560" s="6"/>
      <c r="K560" s="6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4"/>
      <c r="H561" s="5"/>
      <c r="I561" s="6"/>
      <c r="J561" s="6"/>
      <c r="K561" s="6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4"/>
      <c r="H562" s="5"/>
      <c r="I562" s="6"/>
      <c r="J562" s="6"/>
      <c r="K562" s="6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4"/>
      <c r="H563" s="5"/>
      <c r="I563" s="6"/>
      <c r="J563" s="6"/>
      <c r="K563" s="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4"/>
      <c r="H564" s="5"/>
      <c r="I564" s="6"/>
      <c r="J564" s="6"/>
      <c r="K564" s="6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4"/>
      <c r="H565" s="5"/>
      <c r="I565" s="6"/>
      <c r="J565" s="6"/>
      <c r="K565" s="6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4"/>
      <c r="H566" s="5"/>
      <c r="I566" s="6"/>
      <c r="J566" s="6"/>
      <c r="K566" s="6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4"/>
      <c r="H567" s="5"/>
      <c r="I567" s="6"/>
      <c r="J567" s="6"/>
      <c r="K567" s="6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4"/>
      <c r="H568" s="5"/>
      <c r="I568" s="6"/>
      <c r="J568" s="6"/>
      <c r="K568" s="6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4"/>
      <c r="H569" s="5"/>
      <c r="I569" s="6"/>
      <c r="J569" s="6"/>
      <c r="K569" s="6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4"/>
      <c r="H570" s="5"/>
      <c r="I570" s="6"/>
      <c r="J570" s="6"/>
      <c r="K570" s="6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4"/>
      <c r="H571" s="5"/>
      <c r="I571" s="6"/>
      <c r="J571" s="6"/>
      <c r="K571" s="6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4"/>
      <c r="H572" s="5"/>
      <c r="I572" s="6"/>
      <c r="J572" s="6"/>
      <c r="K572" s="6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4"/>
      <c r="H573" s="5"/>
      <c r="I573" s="6"/>
      <c r="J573" s="6"/>
      <c r="K573" s="6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4"/>
      <c r="H574" s="5"/>
      <c r="I574" s="6"/>
      <c r="J574" s="6"/>
      <c r="K574" s="6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4"/>
      <c r="H575" s="5"/>
      <c r="I575" s="6"/>
      <c r="J575" s="6"/>
      <c r="K575" s="6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4"/>
      <c r="H576" s="5"/>
      <c r="I576" s="6"/>
      <c r="J576" s="6"/>
      <c r="K576" s="6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4"/>
      <c r="H577" s="5"/>
      <c r="I577" s="6"/>
      <c r="J577" s="6"/>
      <c r="K577" s="6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4"/>
      <c r="H578" s="5"/>
      <c r="I578" s="6"/>
      <c r="J578" s="6"/>
      <c r="K578" s="6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4"/>
      <c r="H579" s="5"/>
      <c r="I579" s="6"/>
      <c r="J579" s="6"/>
      <c r="K579" s="6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4"/>
      <c r="H580" s="5"/>
      <c r="I580" s="6"/>
      <c r="J580" s="6"/>
      <c r="K580" s="6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4"/>
      <c r="H581" s="5"/>
      <c r="I581" s="6"/>
      <c r="J581" s="6"/>
      <c r="K581" s="6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4"/>
      <c r="H582" s="5"/>
      <c r="I582" s="6"/>
      <c r="J582" s="6"/>
      <c r="K582" s="6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4"/>
      <c r="H583" s="5"/>
      <c r="I583" s="6"/>
      <c r="J583" s="6"/>
      <c r="K583" s="6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4"/>
      <c r="H584" s="5"/>
      <c r="I584" s="6"/>
      <c r="J584" s="6"/>
      <c r="K584" s="6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4"/>
      <c r="H585" s="5"/>
      <c r="I585" s="6"/>
      <c r="J585" s="6"/>
      <c r="K585" s="6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4"/>
      <c r="H586" s="5"/>
      <c r="I586" s="6"/>
      <c r="J586" s="6"/>
      <c r="K586" s="6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4"/>
      <c r="H587" s="5"/>
      <c r="I587" s="6"/>
      <c r="J587" s="6"/>
      <c r="K587" s="6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4"/>
      <c r="H588" s="5"/>
      <c r="I588" s="6"/>
      <c r="J588" s="6"/>
      <c r="K588" s="6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4"/>
      <c r="H589" s="5"/>
      <c r="I589" s="6"/>
      <c r="J589" s="6"/>
      <c r="K589" s="6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4"/>
      <c r="H590" s="5"/>
      <c r="I590" s="6"/>
      <c r="J590" s="6"/>
      <c r="K590" s="6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4"/>
      <c r="H591" s="5"/>
      <c r="I591" s="6"/>
      <c r="J591" s="6"/>
      <c r="K591" s="6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4"/>
      <c r="H592" s="5"/>
      <c r="I592" s="6"/>
      <c r="J592" s="6"/>
      <c r="K592" s="6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4"/>
      <c r="H593" s="5"/>
      <c r="I593" s="6"/>
      <c r="J593" s="6"/>
      <c r="K593" s="6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4"/>
      <c r="H594" s="5"/>
      <c r="I594" s="6"/>
      <c r="J594" s="6"/>
      <c r="K594" s="6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4"/>
      <c r="H595" s="5"/>
      <c r="I595" s="6"/>
      <c r="J595" s="6"/>
      <c r="K595" s="6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4"/>
      <c r="H596" s="5"/>
      <c r="I596" s="6"/>
      <c r="J596" s="6"/>
      <c r="K596" s="6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4"/>
      <c r="H597" s="5"/>
      <c r="I597" s="6"/>
      <c r="J597" s="6"/>
      <c r="K597" s="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4"/>
      <c r="H598" s="5"/>
      <c r="I598" s="6"/>
      <c r="J598" s="6"/>
      <c r="K598" s="6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4"/>
      <c r="H599" s="5"/>
      <c r="I599" s="6"/>
      <c r="J599" s="6"/>
      <c r="K599" s="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4"/>
      <c r="H600" s="5"/>
      <c r="I600" s="6"/>
      <c r="J600" s="6"/>
      <c r="K600" s="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4"/>
      <c r="H601" s="5"/>
      <c r="I601" s="6"/>
      <c r="J601" s="6"/>
      <c r="K601" s="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4"/>
      <c r="H602" s="5"/>
      <c r="I602" s="6"/>
      <c r="J602" s="6"/>
      <c r="K602" s="6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4"/>
      <c r="H603" s="5"/>
      <c r="I603" s="6"/>
      <c r="J603" s="6"/>
      <c r="K603" s="6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4"/>
      <c r="H604" s="5"/>
      <c r="I604" s="6"/>
      <c r="J604" s="6"/>
      <c r="K604" s="6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4"/>
      <c r="H605" s="5"/>
      <c r="I605" s="6"/>
      <c r="J605" s="6"/>
      <c r="K605" s="6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4"/>
      <c r="H606" s="5"/>
      <c r="I606" s="6"/>
      <c r="J606" s="6"/>
      <c r="K606" s="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4"/>
      <c r="H607" s="5"/>
      <c r="I607" s="6"/>
      <c r="J607" s="6"/>
      <c r="K607" s="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4"/>
      <c r="H608" s="5"/>
      <c r="I608" s="6"/>
      <c r="J608" s="6"/>
      <c r="K608" s="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4"/>
      <c r="H609" s="5"/>
      <c r="I609" s="6"/>
      <c r="J609" s="6"/>
      <c r="K609" s="6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4"/>
      <c r="H610" s="5"/>
      <c r="I610" s="6"/>
      <c r="J610" s="6"/>
      <c r="K610" s="6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4"/>
      <c r="H611" s="5"/>
      <c r="I611" s="6"/>
      <c r="J611" s="6"/>
      <c r="K611" s="6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4"/>
      <c r="H612" s="5"/>
      <c r="I612" s="6"/>
      <c r="J612" s="6"/>
      <c r="K612" s="6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4"/>
      <c r="H613" s="5"/>
      <c r="I613" s="6"/>
      <c r="J613" s="6"/>
      <c r="K613" s="6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4"/>
      <c r="H614" s="5"/>
      <c r="I614" s="6"/>
      <c r="J614" s="6"/>
      <c r="K614" s="6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4"/>
      <c r="H615" s="5"/>
      <c r="I615" s="6"/>
      <c r="J615" s="6"/>
      <c r="K615" s="6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4"/>
      <c r="H616" s="5"/>
      <c r="I616" s="6"/>
      <c r="J616" s="6"/>
      <c r="K616" s="6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4"/>
      <c r="H617" s="5"/>
      <c r="I617" s="6"/>
      <c r="J617" s="6"/>
      <c r="K617" s="6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4"/>
      <c r="H618" s="5"/>
      <c r="I618" s="6"/>
      <c r="J618" s="6"/>
      <c r="K618" s="6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4"/>
      <c r="H619" s="5"/>
      <c r="I619" s="6"/>
      <c r="J619" s="6"/>
      <c r="K619" s="6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4"/>
      <c r="H620" s="5"/>
      <c r="I620" s="6"/>
      <c r="J620" s="6"/>
      <c r="K620" s="6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4"/>
      <c r="H621" s="5"/>
      <c r="I621" s="6"/>
      <c r="J621" s="6"/>
      <c r="K621" s="6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4"/>
      <c r="H622" s="5"/>
      <c r="I622" s="6"/>
      <c r="J622" s="6"/>
      <c r="K622" s="6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4"/>
      <c r="H623" s="5"/>
      <c r="I623" s="6"/>
      <c r="J623" s="6"/>
      <c r="K623" s="6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4"/>
      <c r="H624" s="5"/>
      <c r="I624" s="6"/>
      <c r="J624" s="6"/>
      <c r="K624" s="6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4"/>
      <c r="H625" s="5"/>
      <c r="I625" s="6"/>
      <c r="J625" s="6"/>
      <c r="K625" s="6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4"/>
      <c r="H626" s="5"/>
      <c r="I626" s="6"/>
      <c r="J626" s="6"/>
      <c r="K626" s="6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4"/>
      <c r="H627" s="5"/>
      <c r="I627" s="6"/>
      <c r="J627" s="6"/>
      <c r="K627" s="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4"/>
      <c r="H628" s="5"/>
      <c r="I628" s="6"/>
      <c r="J628" s="6"/>
      <c r="K628" s="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4"/>
      <c r="H629" s="5"/>
      <c r="I629" s="6"/>
      <c r="J629" s="6"/>
      <c r="K629" s="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4"/>
      <c r="H630" s="5"/>
      <c r="I630" s="6"/>
      <c r="J630" s="6"/>
      <c r="K630" s="6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4"/>
      <c r="H631" s="5"/>
      <c r="I631" s="6"/>
      <c r="J631" s="6"/>
      <c r="K631" s="6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4"/>
      <c r="H632" s="5"/>
      <c r="I632" s="6"/>
      <c r="J632" s="6"/>
      <c r="K632" s="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4"/>
      <c r="H633" s="5"/>
      <c r="I633" s="6"/>
      <c r="J633" s="6"/>
      <c r="K633" s="6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4"/>
      <c r="H634" s="5"/>
      <c r="I634" s="6"/>
      <c r="J634" s="6"/>
      <c r="K634" s="6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4"/>
      <c r="H635" s="5"/>
      <c r="I635" s="6"/>
      <c r="J635" s="6"/>
      <c r="K635" s="6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4"/>
      <c r="H636" s="5"/>
      <c r="I636" s="6"/>
      <c r="J636" s="6"/>
      <c r="K636" s="6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4"/>
      <c r="H637" s="5"/>
      <c r="I637" s="6"/>
      <c r="J637" s="6"/>
      <c r="K637" s="6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4"/>
      <c r="H638" s="5"/>
      <c r="I638" s="6"/>
      <c r="J638" s="6"/>
      <c r="K638" s="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4"/>
      <c r="H639" s="5"/>
      <c r="I639" s="6"/>
      <c r="J639" s="6"/>
      <c r="K639" s="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4"/>
      <c r="H640" s="5"/>
      <c r="I640" s="6"/>
      <c r="J640" s="6"/>
      <c r="K640" s="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4"/>
      <c r="H641" s="5"/>
      <c r="I641" s="6"/>
      <c r="J641" s="6"/>
      <c r="K641" s="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4"/>
      <c r="H642" s="5"/>
      <c r="I642" s="6"/>
      <c r="J642" s="6"/>
      <c r="K642" s="6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4"/>
      <c r="H643" s="5"/>
      <c r="I643" s="6"/>
      <c r="J643" s="6"/>
      <c r="K643" s="6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4"/>
      <c r="H644" s="5"/>
      <c r="I644" s="6"/>
      <c r="J644" s="6"/>
      <c r="K644" s="6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4"/>
      <c r="H645" s="5"/>
      <c r="I645" s="6"/>
      <c r="J645" s="6"/>
      <c r="K645" s="6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4"/>
      <c r="H646" s="5"/>
      <c r="I646" s="6"/>
      <c r="J646" s="6"/>
      <c r="K646" s="6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4"/>
      <c r="H647" s="5"/>
      <c r="I647" s="6"/>
      <c r="J647" s="6"/>
      <c r="K647" s="6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4"/>
      <c r="H648" s="5"/>
      <c r="I648" s="6"/>
      <c r="J648" s="6"/>
      <c r="K648" s="6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4"/>
      <c r="H649" s="5"/>
      <c r="I649" s="6"/>
      <c r="J649" s="6"/>
      <c r="K649" s="6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4"/>
      <c r="H650" s="5"/>
      <c r="I650" s="6"/>
      <c r="J650" s="6"/>
      <c r="K650" s="6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4"/>
      <c r="H651" s="5"/>
      <c r="I651" s="6"/>
      <c r="J651" s="6"/>
      <c r="K651" s="6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4"/>
      <c r="H652" s="5"/>
      <c r="I652" s="6"/>
      <c r="J652" s="6"/>
      <c r="K652" s="6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4"/>
      <c r="H653" s="5"/>
      <c r="I653" s="6"/>
      <c r="J653" s="6"/>
      <c r="K653" s="6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4"/>
      <c r="H654" s="5"/>
      <c r="I654" s="6"/>
      <c r="J654" s="6"/>
      <c r="K654" s="6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4"/>
      <c r="H655" s="5"/>
      <c r="I655" s="6"/>
      <c r="J655" s="6"/>
      <c r="K655" s="6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4"/>
      <c r="H656" s="5"/>
      <c r="I656" s="6"/>
      <c r="J656" s="6"/>
      <c r="K656" s="6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4"/>
      <c r="H657" s="5"/>
      <c r="I657" s="6"/>
      <c r="J657" s="6"/>
      <c r="K657" s="6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4"/>
      <c r="H658" s="5"/>
      <c r="I658" s="6"/>
      <c r="J658" s="6"/>
      <c r="K658" s="6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4"/>
      <c r="H659" s="5"/>
      <c r="I659" s="6"/>
      <c r="J659" s="6"/>
      <c r="K659" s="6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4"/>
      <c r="H660" s="5"/>
      <c r="I660" s="6"/>
      <c r="J660" s="6"/>
      <c r="K660" s="6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4"/>
      <c r="H661" s="5"/>
      <c r="I661" s="6"/>
      <c r="J661" s="6"/>
      <c r="K661" s="6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4"/>
      <c r="H662" s="5"/>
      <c r="I662" s="6"/>
      <c r="J662" s="6"/>
      <c r="K662" s="6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4"/>
      <c r="H663" s="5"/>
      <c r="I663" s="6"/>
      <c r="J663" s="6"/>
      <c r="K663" s="6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4"/>
      <c r="H664" s="5"/>
      <c r="I664" s="6"/>
      <c r="J664" s="6"/>
      <c r="K664" s="6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4"/>
      <c r="H665" s="5"/>
      <c r="I665" s="6"/>
      <c r="J665" s="6"/>
      <c r="K665" s="6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4"/>
      <c r="H666" s="5"/>
      <c r="I666" s="6"/>
      <c r="J666" s="6"/>
      <c r="K666" s="6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4"/>
      <c r="H667" s="5"/>
      <c r="I667" s="6"/>
      <c r="J667" s="6"/>
      <c r="K667" s="6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4"/>
      <c r="H668" s="5"/>
      <c r="I668" s="6"/>
      <c r="J668" s="6"/>
      <c r="K668" s="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4"/>
      <c r="H669" s="5"/>
      <c r="I669" s="6"/>
      <c r="J669" s="6"/>
      <c r="K669" s="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4"/>
      <c r="H670" s="5"/>
      <c r="I670" s="6"/>
      <c r="J670" s="6"/>
      <c r="K670" s="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4"/>
      <c r="H671" s="5"/>
      <c r="I671" s="6"/>
      <c r="J671" s="6"/>
      <c r="K671" s="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4"/>
      <c r="H672" s="5"/>
      <c r="I672" s="6"/>
      <c r="J672" s="6"/>
      <c r="K672" s="6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4"/>
      <c r="H673" s="5"/>
      <c r="I673" s="6"/>
      <c r="J673" s="6"/>
      <c r="K673" s="6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4"/>
      <c r="H674" s="5"/>
      <c r="I674" s="6"/>
      <c r="J674" s="6"/>
      <c r="K674" s="6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4"/>
      <c r="H675" s="5"/>
      <c r="I675" s="6"/>
      <c r="J675" s="6"/>
      <c r="K675" s="6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4"/>
      <c r="H676" s="5"/>
      <c r="I676" s="6"/>
      <c r="J676" s="6"/>
      <c r="K676" s="6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4"/>
      <c r="H677" s="5"/>
      <c r="I677" s="6"/>
      <c r="J677" s="6"/>
      <c r="K677" s="6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4"/>
      <c r="H678" s="5"/>
      <c r="I678" s="6"/>
      <c r="J678" s="6"/>
      <c r="K678" s="6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4"/>
      <c r="H679" s="5"/>
      <c r="I679" s="6"/>
      <c r="J679" s="6"/>
      <c r="K679" s="6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4"/>
      <c r="H680" s="5"/>
      <c r="I680" s="6"/>
      <c r="J680" s="6"/>
      <c r="K680" s="6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4"/>
      <c r="H681" s="5"/>
      <c r="I681" s="6"/>
      <c r="J681" s="6"/>
      <c r="K681" s="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4"/>
      <c r="H682" s="5"/>
      <c r="I682" s="6"/>
      <c r="J682" s="6"/>
      <c r="K682" s="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4"/>
      <c r="H683" s="5"/>
      <c r="I683" s="6"/>
      <c r="J683" s="6"/>
      <c r="K683" s="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4"/>
      <c r="H684" s="5"/>
      <c r="I684" s="6"/>
      <c r="J684" s="6"/>
      <c r="K684" s="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4"/>
      <c r="H685" s="5"/>
      <c r="I685" s="6"/>
      <c r="J685" s="6"/>
      <c r="K685" s="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4"/>
      <c r="H686" s="5"/>
      <c r="I686" s="6"/>
      <c r="J686" s="6"/>
      <c r="K686" s="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4"/>
      <c r="H687" s="5"/>
      <c r="I687" s="6"/>
      <c r="J687" s="6"/>
      <c r="K687" s="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4"/>
      <c r="H688" s="5"/>
      <c r="I688" s="6"/>
      <c r="J688" s="6"/>
      <c r="K688" s="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4"/>
      <c r="H689" s="5"/>
      <c r="I689" s="6"/>
      <c r="J689" s="6"/>
      <c r="K689" s="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4"/>
      <c r="H690" s="5"/>
      <c r="I690" s="6"/>
      <c r="J690" s="6"/>
      <c r="K690" s="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4"/>
      <c r="H691" s="5"/>
      <c r="I691" s="6"/>
      <c r="J691" s="6"/>
      <c r="K691" s="6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4"/>
      <c r="H692" s="5"/>
      <c r="I692" s="6"/>
      <c r="J692" s="6"/>
      <c r="K692" s="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4"/>
      <c r="H693" s="5"/>
      <c r="I693" s="6"/>
      <c r="J693" s="6"/>
      <c r="K693" s="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4"/>
      <c r="H694" s="5"/>
      <c r="I694" s="6"/>
      <c r="J694" s="6"/>
      <c r="K694" s="6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4"/>
      <c r="H695" s="5"/>
      <c r="I695" s="6"/>
      <c r="J695" s="6"/>
      <c r="K695" s="6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4"/>
      <c r="H696" s="5"/>
      <c r="I696" s="6"/>
      <c r="J696" s="6"/>
      <c r="K696" s="6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4"/>
      <c r="H697" s="5"/>
      <c r="I697" s="6"/>
      <c r="J697" s="6"/>
      <c r="K697" s="6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4"/>
      <c r="H698" s="5"/>
      <c r="I698" s="6"/>
      <c r="J698" s="6"/>
      <c r="K698" s="6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4"/>
      <c r="H699" s="5"/>
      <c r="I699" s="6"/>
      <c r="J699" s="6"/>
      <c r="K699" s="6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4"/>
      <c r="H700" s="5"/>
      <c r="I700" s="6"/>
      <c r="J700" s="6"/>
      <c r="K700" s="6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4"/>
      <c r="H701" s="5"/>
      <c r="I701" s="6"/>
      <c r="J701" s="6"/>
      <c r="K701" s="6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4"/>
      <c r="H702" s="5"/>
      <c r="I702" s="6"/>
      <c r="J702" s="6"/>
      <c r="K702" s="6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4"/>
      <c r="H703" s="5"/>
      <c r="I703" s="6"/>
      <c r="J703" s="6"/>
      <c r="K703" s="6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4"/>
      <c r="H704" s="5"/>
      <c r="I704" s="6"/>
      <c r="J704" s="6"/>
      <c r="K704" s="6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4"/>
      <c r="H705" s="5"/>
      <c r="I705" s="6"/>
      <c r="J705" s="6"/>
      <c r="K705" s="6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4"/>
      <c r="H706" s="5"/>
      <c r="I706" s="6"/>
      <c r="J706" s="6"/>
      <c r="K706" s="6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4"/>
      <c r="H707" s="5"/>
      <c r="I707" s="6"/>
      <c r="J707" s="6"/>
      <c r="K707" s="6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4"/>
      <c r="H708" s="5"/>
      <c r="I708" s="6"/>
      <c r="J708" s="6"/>
      <c r="K708" s="6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4"/>
      <c r="H709" s="5"/>
      <c r="I709" s="6"/>
      <c r="J709" s="6"/>
      <c r="K709" s="6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4"/>
      <c r="H710" s="5"/>
      <c r="I710" s="6"/>
      <c r="J710" s="6"/>
      <c r="K710" s="6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4"/>
      <c r="H711" s="5"/>
      <c r="I711" s="6"/>
      <c r="J711" s="6"/>
      <c r="K711" s="6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4"/>
      <c r="H712" s="5"/>
      <c r="I712" s="6"/>
      <c r="J712" s="6"/>
      <c r="K712" s="6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4"/>
      <c r="H713" s="5"/>
      <c r="I713" s="6"/>
      <c r="J713" s="6"/>
      <c r="K713" s="6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4"/>
      <c r="H714" s="5"/>
      <c r="I714" s="6"/>
      <c r="J714" s="6"/>
      <c r="K714" s="6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4"/>
      <c r="H715" s="5"/>
      <c r="I715" s="6"/>
      <c r="J715" s="6"/>
      <c r="K715" s="6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4"/>
      <c r="H716" s="5"/>
      <c r="I716" s="6"/>
      <c r="J716" s="6"/>
      <c r="K716" s="6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4"/>
      <c r="H717" s="5"/>
      <c r="I717" s="6"/>
      <c r="J717" s="6"/>
      <c r="K717" s="6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4"/>
      <c r="H718" s="5"/>
      <c r="I718" s="6"/>
      <c r="J718" s="6"/>
      <c r="K718" s="6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4"/>
      <c r="H719" s="5"/>
      <c r="I719" s="6"/>
      <c r="J719" s="6"/>
      <c r="K719" s="6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4"/>
      <c r="H720" s="5"/>
      <c r="I720" s="6"/>
      <c r="J720" s="6"/>
      <c r="K720" s="6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4"/>
      <c r="H721" s="5"/>
      <c r="I721" s="6"/>
      <c r="J721" s="6"/>
      <c r="K721" s="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4"/>
      <c r="H722" s="5"/>
      <c r="I722" s="6"/>
      <c r="J722" s="6"/>
      <c r="K722" s="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4"/>
      <c r="H723" s="5"/>
      <c r="I723" s="6"/>
      <c r="J723" s="6"/>
      <c r="K723" s="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4"/>
      <c r="H724" s="5"/>
      <c r="I724" s="6"/>
      <c r="J724" s="6"/>
      <c r="K724" s="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4"/>
      <c r="H725" s="5"/>
      <c r="I725" s="6"/>
      <c r="J725" s="6"/>
      <c r="K725" s="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4"/>
      <c r="H726" s="5"/>
      <c r="I726" s="6"/>
      <c r="J726" s="6"/>
      <c r="K726" s="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4"/>
      <c r="H727" s="5"/>
      <c r="I727" s="6"/>
      <c r="J727" s="6"/>
      <c r="K727" s="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4"/>
      <c r="H728" s="5"/>
      <c r="I728" s="6"/>
      <c r="J728" s="6"/>
      <c r="K728" s="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4"/>
      <c r="H729" s="5"/>
      <c r="I729" s="6"/>
      <c r="J729" s="6"/>
      <c r="K729" s="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4"/>
      <c r="H730" s="5"/>
      <c r="I730" s="6"/>
      <c r="J730" s="6"/>
      <c r="K730" s="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4"/>
      <c r="H731" s="5"/>
      <c r="I731" s="6"/>
      <c r="J731" s="6"/>
      <c r="K731" s="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4"/>
      <c r="H732" s="5"/>
      <c r="I732" s="6"/>
      <c r="J732" s="6"/>
      <c r="K732" s="6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4"/>
      <c r="H733" s="5"/>
      <c r="I733" s="6"/>
      <c r="J733" s="6"/>
      <c r="K733" s="6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4"/>
      <c r="H734" s="5"/>
      <c r="I734" s="6"/>
      <c r="J734" s="6"/>
      <c r="K734" s="6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4"/>
      <c r="H735" s="5"/>
      <c r="I735" s="6"/>
      <c r="J735" s="6"/>
      <c r="K735" s="6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4"/>
      <c r="H736" s="5"/>
      <c r="I736" s="6"/>
      <c r="J736" s="6"/>
      <c r="K736" s="6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4"/>
      <c r="H737" s="5"/>
      <c r="I737" s="6"/>
      <c r="J737" s="6"/>
      <c r="K737" s="6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4"/>
      <c r="H738" s="5"/>
      <c r="I738" s="6"/>
      <c r="J738" s="6"/>
      <c r="K738" s="6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4"/>
      <c r="H739" s="5"/>
      <c r="I739" s="6"/>
      <c r="J739" s="6"/>
      <c r="K739" s="6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4"/>
      <c r="H740" s="5"/>
      <c r="I740" s="6"/>
      <c r="J740" s="6"/>
      <c r="K740" s="6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4"/>
      <c r="H741" s="5"/>
      <c r="I741" s="6"/>
      <c r="J741" s="6"/>
      <c r="K741" s="6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4"/>
      <c r="H742" s="5"/>
      <c r="I742" s="6"/>
      <c r="J742" s="6"/>
      <c r="K742" s="6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4"/>
      <c r="H743" s="5"/>
      <c r="I743" s="6"/>
      <c r="J743" s="6"/>
      <c r="K743" s="6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4"/>
      <c r="H744" s="5"/>
      <c r="I744" s="6"/>
      <c r="J744" s="6"/>
      <c r="K744" s="6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4"/>
      <c r="H745" s="5"/>
      <c r="I745" s="6"/>
      <c r="J745" s="6"/>
      <c r="K745" s="6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4"/>
      <c r="H746" s="5"/>
      <c r="I746" s="6"/>
      <c r="J746" s="6"/>
      <c r="K746" s="6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4"/>
      <c r="H747" s="5"/>
      <c r="I747" s="6"/>
      <c r="J747" s="6"/>
      <c r="K747" s="6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4"/>
      <c r="H748" s="5"/>
      <c r="I748" s="6"/>
      <c r="J748" s="6"/>
      <c r="K748" s="6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4"/>
      <c r="H749" s="5"/>
      <c r="I749" s="6"/>
      <c r="J749" s="6"/>
      <c r="K749" s="6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4"/>
      <c r="H750" s="5"/>
      <c r="I750" s="6"/>
      <c r="J750" s="6"/>
      <c r="K750" s="6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4"/>
      <c r="H751" s="5"/>
      <c r="I751" s="6"/>
      <c r="J751" s="6"/>
      <c r="K751" s="6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4"/>
      <c r="H752" s="5"/>
      <c r="I752" s="6"/>
      <c r="J752" s="6"/>
      <c r="K752" s="6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4"/>
      <c r="H753" s="5"/>
      <c r="I753" s="6"/>
      <c r="J753" s="6"/>
      <c r="K753" s="6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4"/>
      <c r="H754" s="5"/>
      <c r="I754" s="6"/>
      <c r="J754" s="6"/>
      <c r="K754" s="6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4"/>
      <c r="H755" s="5"/>
      <c r="I755" s="6"/>
      <c r="J755" s="6"/>
      <c r="K755" s="6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4"/>
      <c r="H756" s="5"/>
      <c r="I756" s="6"/>
      <c r="J756" s="6"/>
      <c r="K756" s="6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4"/>
      <c r="H757" s="5"/>
      <c r="I757" s="6"/>
      <c r="J757" s="6"/>
      <c r="K757" s="6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4"/>
      <c r="H758" s="5"/>
      <c r="I758" s="6"/>
      <c r="J758" s="6"/>
      <c r="K758" s="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4"/>
      <c r="H759" s="5"/>
      <c r="I759" s="6"/>
      <c r="J759" s="6"/>
      <c r="K759" s="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4"/>
      <c r="H760" s="5"/>
      <c r="I760" s="6"/>
      <c r="J760" s="6"/>
      <c r="K760" s="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4"/>
      <c r="H761" s="5"/>
      <c r="I761" s="6"/>
      <c r="J761" s="6"/>
      <c r="K761" s="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4"/>
      <c r="H762" s="5"/>
      <c r="I762" s="6"/>
      <c r="J762" s="6"/>
      <c r="K762" s="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4"/>
      <c r="H763" s="5"/>
      <c r="I763" s="6"/>
      <c r="J763" s="6"/>
      <c r="K763" s="6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4"/>
      <c r="H764" s="5"/>
      <c r="I764" s="6"/>
      <c r="J764" s="6"/>
      <c r="K764" s="6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4"/>
      <c r="H765" s="5"/>
      <c r="I765" s="6"/>
      <c r="J765" s="6"/>
      <c r="K765" s="6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4"/>
      <c r="H766" s="5"/>
      <c r="I766" s="6"/>
      <c r="J766" s="6"/>
      <c r="K766" s="6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4"/>
      <c r="H767" s="5"/>
      <c r="I767" s="6"/>
      <c r="J767" s="6"/>
      <c r="K767" s="6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4"/>
      <c r="H768" s="5"/>
      <c r="I768" s="6"/>
      <c r="J768" s="6"/>
      <c r="K768" s="6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4"/>
      <c r="H769" s="5"/>
      <c r="I769" s="6"/>
      <c r="J769" s="6"/>
      <c r="K769" s="6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4"/>
      <c r="H770" s="5"/>
      <c r="I770" s="6"/>
      <c r="J770" s="6"/>
      <c r="K770" s="6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4"/>
      <c r="H771" s="5"/>
      <c r="I771" s="6"/>
      <c r="J771" s="6"/>
      <c r="K771" s="6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4"/>
      <c r="H772" s="5"/>
      <c r="I772" s="6"/>
      <c r="J772" s="6"/>
      <c r="K772" s="6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4"/>
      <c r="H773" s="5"/>
      <c r="I773" s="6"/>
      <c r="J773" s="6"/>
      <c r="K773" s="6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4"/>
      <c r="H774" s="5"/>
      <c r="I774" s="6"/>
      <c r="J774" s="6"/>
      <c r="K774" s="6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4"/>
      <c r="H775" s="5"/>
      <c r="I775" s="6"/>
      <c r="J775" s="6"/>
      <c r="K775" s="6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4"/>
      <c r="H776" s="5"/>
      <c r="I776" s="6"/>
      <c r="J776" s="6"/>
      <c r="K776" s="6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4"/>
      <c r="H777" s="5"/>
      <c r="I777" s="6"/>
      <c r="J777" s="6"/>
      <c r="K777" s="6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4"/>
      <c r="H778" s="5"/>
      <c r="I778" s="6"/>
      <c r="J778" s="6"/>
      <c r="K778" s="6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4"/>
      <c r="H779" s="5"/>
      <c r="I779" s="6"/>
      <c r="J779" s="6"/>
      <c r="K779" s="6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4"/>
      <c r="H780" s="5"/>
      <c r="I780" s="6"/>
      <c r="J780" s="6"/>
      <c r="K780" s="6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4"/>
      <c r="H781" s="5"/>
      <c r="I781" s="6"/>
      <c r="J781" s="6"/>
      <c r="K781" s="6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4"/>
      <c r="H782" s="5"/>
      <c r="I782" s="6"/>
      <c r="J782" s="6"/>
      <c r="K782" s="6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4"/>
      <c r="H783" s="5"/>
      <c r="I783" s="6"/>
      <c r="J783" s="6"/>
      <c r="K783" s="6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4"/>
      <c r="H784" s="5"/>
      <c r="I784" s="6"/>
      <c r="J784" s="6"/>
      <c r="K784" s="6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4"/>
      <c r="H785" s="5"/>
      <c r="I785" s="6"/>
      <c r="J785" s="6"/>
      <c r="K785" s="6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4"/>
      <c r="H786" s="5"/>
      <c r="I786" s="6"/>
      <c r="J786" s="6"/>
      <c r="K786" s="6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4"/>
      <c r="H787" s="5"/>
      <c r="I787" s="6"/>
      <c r="J787" s="6"/>
      <c r="K787" s="6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4"/>
      <c r="H788" s="5"/>
      <c r="I788" s="6"/>
      <c r="J788" s="6"/>
      <c r="K788" s="6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4"/>
      <c r="H789" s="5"/>
      <c r="I789" s="6"/>
      <c r="J789" s="6"/>
      <c r="K789" s="6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4"/>
      <c r="H790" s="5"/>
      <c r="I790" s="6"/>
      <c r="J790" s="6"/>
      <c r="K790" s="6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4"/>
      <c r="H791" s="5"/>
      <c r="I791" s="6"/>
      <c r="J791" s="6"/>
      <c r="K791" s="6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4"/>
      <c r="H792" s="5"/>
      <c r="I792" s="6"/>
      <c r="J792" s="6"/>
      <c r="K792" s="6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4"/>
      <c r="H793" s="5"/>
      <c r="I793" s="6"/>
      <c r="J793" s="6"/>
      <c r="K793" s="6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4"/>
      <c r="H794" s="5"/>
      <c r="I794" s="6"/>
      <c r="J794" s="6"/>
      <c r="K794" s="6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4"/>
      <c r="H795" s="5"/>
      <c r="I795" s="6"/>
      <c r="J795" s="6"/>
      <c r="K795" s="6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4"/>
      <c r="H796" s="5"/>
      <c r="I796" s="6"/>
      <c r="J796" s="6"/>
      <c r="K796" s="6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4"/>
      <c r="H797" s="5"/>
      <c r="I797" s="6"/>
      <c r="J797" s="6"/>
      <c r="K797" s="6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4"/>
      <c r="H798" s="5"/>
      <c r="I798" s="6"/>
      <c r="J798" s="6"/>
      <c r="K798" s="6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4"/>
      <c r="H799" s="5"/>
      <c r="I799" s="6"/>
      <c r="J799" s="6"/>
      <c r="K799" s="6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4"/>
      <c r="H800" s="5"/>
      <c r="I800" s="6"/>
      <c r="J800" s="6"/>
      <c r="K800" s="6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4"/>
      <c r="H801" s="5"/>
      <c r="I801" s="6"/>
      <c r="J801" s="6"/>
      <c r="K801" s="6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4"/>
      <c r="H802" s="5"/>
      <c r="I802" s="6"/>
      <c r="J802" s="6"/>
      <c r="K802" s="6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4"/>
      <c r="H803" s="5"/>
      <c r="I803" s="6"/>
      <c r="J803" s="6"/>
      <c r="K803" s="6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4"/>
      <c r="H804" s="5"/>
      <c r="I804" s="6"/>
      <c r="J804" s="6"/>
      <c r="K804" s="6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4"/>
      <c r="H805" s="5"/>
      <c r="I805" s="6"/>
      <c r="J805" s="6"/>
      <c r="K805" s="6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4"/>
      <c r="H806" s="5"/>
      <c r="I806" s="6"/>
      <c r="J806" s="6"/>
      <c r="K806" s="6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4"/>
      <c r="H807" s="5"/>
      <c r="I807" s="6"/>
      <c r="J807" s="6"/>
      <c r="K807" s="6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4"/>
      <c r="H808" s="5"/>
      <c r="I808" s="6"/>
      <c r="J808" s="6"/>
      <c r="K808" s="6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4"/>
      <c r="H809" s="5"/>
      <c r="I809" s="6"/>
      <c r="J809" s="6"/>
      <c r="K809" s="6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4"/>
      <c r="H810" s="5"/>
      <c r="I810" s="6"/>
      <c r="J810" s="6"/>
      <c r="K810" s="6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4"/>
      <c r="H811" s="5"/>
      <c r="I811" s="6"/>
      <c r="J811" s="6"/>
      <c r="K811" s="6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4"/>
      <c r="H812" s="5"/>
      <c r="I812" s="6"/>
      <c r="J812" s="6"/>
      <c r="K812" s="6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4"/>
      <c r="H813" s="5"/>
      <c r="I813" s="6"/>
      <c r="J813" s="6"/>
      <c r="K813" s="6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4"/>
      <c r="H814" s="5"/>
      <c r="I814" s="6"/>
      <c r="J814" s="6"/>
      <c r="K814" s="6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4"/>
      <c r="H815" s="5"/>
      <c r="I815" s="6"/>
      <c r="J815" s="6"/>
      <c r="K815" s="6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4"/>
      <c r="H816" s="5"/>
      <c r="I816" s="6"/>
      <c r="J816" s="6"/>
      <c r="K816" s="6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4"/>
      <c r="H817" s="5"/>
      <c r="I817" s="6"/>
      <c r="J817" s="6"/>
      <c r="K817" s="6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4"/>
      <c r="H818" s="5"/>
      <c r="I818" s="6"/>
      <c r="J818" s="6"/>
      <c r="K818" s="6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4"/>
      <c r="H819" s="5"/>
      <c r="I819" s="6"/>
      <c r="J819" s="6"/>
      <c r="K819" s="6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4"/>
      <c r="H820" s="5"/>
      <c r="I820" s="6"/>
      <c r="J820" s="6"/>
      <c r="K820" s="6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4"/>
      <c r="H821" s="5"/>
      <c r="I821" s="6"/>
      <c r="J821" s="6"/>
      <c r="K821" s="6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4"/>
      <c r="H822" s="5"/>
      <c r="I822" s="6"/>
      <c r="J822" s="6"/>
      <c r="K822" s="6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4"/>
      <c r="H823" s="5"/>
      <c r="I823" s="6"/>
      <c r="J823" s="6"/>
      <c r="K823" s="6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4"/>
      <c r="H824" s="5"/>
      <c r="I824" s="6"/>
      <c r="J824" s="6"/>
      <c r="K824" s="6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4"/>
      <c r="H825" s="5"/>
      <c r="I825" s="6"/>
      <c r="J825" s="6"/>
      <c r="K825" s="6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4"/>
      <c r="H826" s="5"/>
      <c r="I826" s="6"/>
      <c r="J826" s="6"/>
      <c r="K826" s="6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4"/>
      <c r="H827" s="5"/>
      <c r="I827" s="6"/>
      <c r="J827" s="6"/>
      <c r="K827" s="6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4"/>
      <c r="H828" s="5"/>
      <c r="I828" s="6"/>
      <c r="J828" s="6"/>
      <c r="K828" s="6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4"/>
      <c r="H829" s="5"/>
      <c r="I829" s="6"/>
      <c r="J829" s="6"/>
      <c r="K829" s="6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4"/>
      <c r="H830" s="5"/>
      <c r="I830" s="6"/>
      <c r="J830" s="6"/>
      <c r="K830" s="6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4"/>
      <c r="H831" s="5"/>
      <c r="I831" s="6"/>
      <c r="J831" s="6"/>
      <c r="K831" s="6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4"/>
      <c r="H832" s="5"/>
      <c r="I832" s="6"/>
      <c r="J832" s="6"/>
      <c r="K832" s="6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4"/>
      <c r="H833" s="5"/>
      <c r="I833" s="6"/>
      <c r="J833" s="6"/>
      <c r="K833" s="6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4"/>
      <c r="H834" s="5"/>
      <c r="I834" s="6"/>
      <c r="J834" s="6"/>
      <c r="K834" s="6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4"/>
      <c r="H835" s="5"/>
      <c r="I835" s="6"/>
      <c r="J835" s="6"/>
      <c r="K835" s="6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4"/>
      <c r="H836" s="5"/>
      <c r="I836" s="6"/>
      <c r="J836" s="6"/>
      <c r="K836" s="6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4"/>
      <c r="H837" s="5"/>
      <c r="I837" s="6"/>
      <c r="J837" s="6"/>
      <c r="K837" s="6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4"/>
      <c r="H838" s="5"/>
      <c r="I838" s="6"/>
      <c r="J838" s="6"/>
      <c r="K838" s="6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4"/>
      <c r="H839" s="5"/>
      <c r="I839" s="6"/>
      <c r="J839" s="6"/>
      <c r="K839" s="6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4"/>
      <c r="H840" s="5"/>
      <c r="I840" s="6"/>
      <c r="J840" s="6"/>
      <c r="K840" s="6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4"/>
      <c r="H841" s="5"/>
      <c r="I841" s="6"/>
      <c r="J841" s="6"/>
      <c r="K841" s="6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4"/>
      <c r="H842" s="5"/>
      <c r="I842" s="6"/>
      <c r="J842" s="6"/>
      <c r="K842" s="6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4"/>
      <c r="H843" s="5"/>
      <c r="I843" s="6"/>
      <c r="J843" s="6"/>
      <c r="K843" s="6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4"/>
      <c r="H844" s="5"/>
      <c r="I844" s="6"/>
      <c r="J844" s="6"/>
      <c r="K844" s="6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4"/>
      <c r="H845" s="5"/>
      <c r="I845" s="6"/>
      <c r="J845" s="6"/>
      <c r="K845" s="6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4"/>
      <c r="H846" s="5"/>
      <c r="I846" s="6"/>
      <c r="J846" s="6"/>
      <c r="K846" s="6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4"/>
      <c r="H847" s="5"/>
      <c r="I847" s="6"/>
      <c r="J847" s="6"/>
      <c r="K847" s="6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4"/>
      <c r="H848" s="5"/>
      <c r="I848" s="6"/>
      <c r="J848" s="6"/>
      <c r="K848" s="6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4"/>
      <c r="H849" s="5"/>
      <c r="I849" s="6"/>
      <c r="J849" s="6"/>
      <c r="K849" s="6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4"/>
      <c r="H850" s="5"/>
      <c r="I850" s="6"/>
      <c r="J850" s="6"/>
      <c r="K850" s="6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4"/>
      <c r="H851" s="5"/>
      <c r="I851" s="6"/>
      <c r="J851" s="6"/>
      <c r="K851" s="6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4"/>
      <c r="H852" s="5"/>
      <c r="I852" s="6"/>
      <c r="J852" s="6"/>
      <c r="K852" s="6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4"/>
      <c r="H853" s="5"/>
      <c r="I853" s="6"/>
      <c r="J853" s="6"/>
      <c r="K853" s="6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4"/>
      <c r="H854" s="5"/>
      <c r="I854" s="6"/>
      <c r="J854" s="6"/>
      <c r="K854" s="6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4"/>
      <c r="H855" s="5"/>
      <c r="I855" s="6"/>
      <c r="J855" s="6"/>
      <c r="K855" s="6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4"/>
      <c r="H856" s="5"/>
      <c r="I856" s="6"/>
      <c r="J856" s="6"/>
      <c r="K856" s="6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4"/>
      <c r="H857" s="5"/>
      <c r="I857" s="6"/>
      <c r="J857" s="6"/>
      <c r="K857" s="6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4"/>
      <c r="H858" s="5"/>
      <c r="I858" s="6"/>
      <c r="J858" s="6"/>
      <c r="K858" s="6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4"/>
      <c r="H859" s="5"/>
      <c r="I859" s="6"/>
      <c r="J859" s="6"/>
      <c r="K859" s="6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4"/>
      <c r="H860" s="5"/>
      <c r="I860" s="6"/>
      <c r="J860" s="6"/>
      <c r="K860" s="6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4"/>
      <c r="H861" s="5"/>
      <c r="I861" s="6"/>
      <c r="J861" s="6"/>
      <c r="K861" s="6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4"/>
      <c r="H862" s="5"/>
      <c r="I862" s="6"/>
      <c r="J862" s="6"/>
      <c r="K862" s="6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4"/>
      <c r="H863" s="5"/>
      <c r="I863" s="6"/>
      <c r="J863" s="6"/>
      <c r="K863" s="6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4"/>
      <c r="H864" s="5"/>
      <c r="I864" s="6"/>
      <c r="J864" s="6"/>
      <c r="K864" s="6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4"/>
      <c r="H865" s="5"/>
      <c r="I865" s="6"/>
      <c r="J865" s="6"/>
      <c r="K865" s="6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4"/>
      <c r="H866" s="5"/>
      <c r="I866" s="6"/>
      <c r="J866" s="6"/>
      <c r="K866" s="6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4"/>
      <c r="H867" s="5"/>
      <c r="I867" s="6"/>
      <c r="J867" s="6"/>
      <c r="K867" s="6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4"/>
      <c r="H868" s="5"/>
      <c r="I868" s="6"/>
      <c r="J868" s="6"/>
      <c r="K868" s="6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4"/>
      <c r="H869" s="5"/>
      <c r="I869" s="6"/>
      <c r="J869" s="6"/>
      <c r="K869" s="6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4"/>
      <c r="H870" s="5"/>
      <c r="I870" s="6"/>
      <c r="J870" s="6"/>
      <c r="K870" s="6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4"/>
      <c r="H871" s="5"/>
      <c r="I871" s="6"/>
      <c r="J871" s="6"/>
      <c r="K871" s="6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4"/>
      <c r="H872" s="5"/>
      <c r="I872" s="6"/>
      <c r="J872" s="6"/>
      <c r="K872" s="6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4"/>
      <c r="H873" s="5"/>
      <c r="I873" s="6"/>
      <c r="J873" s="6"/>
      <c r="K873" s="6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4"/>
      <c r="H874" s="5"/>
      <c r="I874" s="6"/>
      <c r="J874" s="6"/>
      <c r="K874" s="6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4"/>
      <c r="H875" s="5"/>
      <c r="I875" s="6"/>
      <c r="J875" s="6"/>
      <c r="K875" s="6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4"/>
      <c r="H876" s="5"/>
      <c r="I876" s="6"/>
      <c r="J876" s="6"/>
      <c r="K876" s="6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4"/>
      <c r="H877" s="5"/>
      <c r="I877" s="6"/>
      <c r="J877" s="6"/>
      <c r="K877" s="6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4"/>
      <c r="H878" s="5"/>
      <c r="I878" s="6"/>
      <c r="J878" s="6"/>
      <c r="K878" s="6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4"/>
      <c r="H879" s="5"/>
      <c r="I879" s="6"/>
      <c r="J879" s="6"/>
      <c r="K879" s="6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4"/>
      <c r="H880" s="5"/>
      <c r="I880" s="6"/>
      <c r="J880" s="6"/>
      <c r="K880" s="6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4"/>
      <c r="H881" s="5"/>
      <c r="I881" s="6"/>
      <c r="J881" s="6"/>
      <c r="K881" s="6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4"/>
      <c r="H882" s="5"/>
      <c r="I882" s="6"/>
      <c r="J882" s="6"/>
      <c r="K882" s="6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4"/>
      <c r="H883" s="5"/>
      <c r="I883" s="6"/>
      <c r="J883" s="6"/>
      <c r="K883" s="6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4"/>
      <c r="H884" s="5"/>
      <c r="I884" s="6"/>
      <c r="J884" s="6"/>
      <c r="K884" s="6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4"/>
      <c r="H885" s="5"/>
      <c r="I885" s="6"/>
      <c r="J885" s="6"/>
      <c r="K885" s="6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4"/>
      <c r="H886" s="5"/>
      <c r="I886" s="6"/>
      <c r="J886" s="6"/>
      <c r="K886" s="6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4"/>
      <c r="H887" s="5"/>
      <c r="I887" s="6"/>
      <c r="J887" s="6"/>
      <c r="K887" s="6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4"/>
      <c r="H888" s="5"/>
      <c r="I888" s="6"/>
      <c r="J888" s="6"/>
      <c r="K888" s="6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4"/>
      <c r="H889" s="5"/>
      <c r="I889" s="6"/>
      <c r="J889" s="6"/>
      <c r="K889" s="6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4"/>
      <c r="H890" s="5"/>
      <c r="I890" s="6"/>
      <c r="J890" s="6"/>
      <c r="K890" s="6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4"/>
      <c r="H891" s="5"/>
      <c r="I891" s="6"/>
      <c r="J891" s="6"/>
      <c r="K891" s="6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4"/>
      <c r="H892" s="5"/>
      <c r="I892" s="6"/>
      <c r="J892" s="6"/>
      <c r="K892" s="6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4"/>
      <c r="H893" s="5"/>
      <c r="I893" s="6"/>
      <c r="J893" s="6"/>
      <c r="K893" s="6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4"/>
      <c r="H894" s="5"/>
      <c r="I894" s="6"/>
      <c r="J894" s="6"/>
      <c r="K894" s="6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4"/>
      <c r="H895" s="5"/>
      <c r="I895" s="6"/>
      <c r="J895" s="6"/>
      <c r="K895" s="6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4"/>
      <c r="H896" s="5"/>
      <c r="I896" s="6"/>
      <c r="J896" s="6"/>
      <c r="K896" s="6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4"/>
      <c r="H897" s="5"/>
      <c r="I897" s="6"/>
      <c r="J897" s="6"/>
      <c r="K897" s="6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4"/>
      <c r="H898" s="5"/>
      <c r="I898" s="6"/>
      <c r="J898" s="6"/>
      <c r="K898" s="6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4"/>
      <c r="H899" s="5"/>
      <c r="I899" s="6"/>
      <c r="J899" s="6"/>
      <c r="K899" s="6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4"/>
      <c r="H900" s="5"/>
      <c r="I900" s="6"/>
      <c r="J900" s="6"/>
      <c r="K900" s="6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4"/>
      <c r="H901" s="5"/>
      <c r="I901" s="6"/>
      <c r="J901" s="6"/>
      <c r="K901" s="6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4"/>
      <c r="H902" s="5"/>
      <c r="I902" s="6"/>
      <c r="J902" s="6"/>
      <c r="K902" s="6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4"/>
      <c r="H903" s="5"/>
      <c r="I903" s="6"/>
      <c r="J903" s="6"/>
      <c r="K903" s="6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4"/>
      <c r="H904" s="5"/>
      <c r="I904" s="6"/>
      <c r="J904" s="6"/>
      <c r="K904" s="6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4"/>
      <c r="H905" s="5"/>
      <c r="I905" s="6"/>
      <c r="J905" s="6"/>
      <c r="K905" s="6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4"/>
      <c r="H906" s="5"/>
      <c r="I906" s="6"/>
      <c r="J906" s="6"/>
      <c r="K906" s="6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4"/>
      <c r="H907" s="5"/>
      <c r="I907" s="6"/>
      <c r="J907" s="6"/>
      <c r="K907" s="6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4"/>
      <c r="H908" s="5"/>
      <c r="I908" s="6"/>
      <c r="J908" s="6"/>
      <c r="K908" s="6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4"/>
      <c r="H909" s="5"/>
      <c r="I909" s="6"/>
      <c r="J909" s="6"/>
      <c r="K909" s="6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4"/>
      <c r="H910" s="5"/>
      <c r="I910" s="6"/>
      <c r="J910" s="6"/>
      <c r="K910" s="6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4"/>
      <c r="H911" s="5"/>
      <c r="I911" s="6"/>
      <c r="J911" s="6"/>
      <c r="K911" s="6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4"/>
      <c r="H912" s="5"/>
      <c r="I912" s="6"/>
      <c r="J912" s="6"/>
      <c r="K912" s="6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4"/>
      <c r="H913" s="5"/>
      <c r="I913" s="6"/>
      <c r="J913" s="6"/>
      <c r="K913" s="6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4"/>
      <c r="H914" s="5"/>
      <c r="I914" s="6"/>
      <c r="J914" s="6"/>
      <c r="K914" s="6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4"/>
      <c r="H915" s="5"/>
      <c r="I915" s="6"/>
      <c r="J915" s="6"/>
      <c r="K915" s="6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4"/>
      <c r="H916" s="5"/>
      <c r="I916" s="6"/>
      <c r="J916" s="6"/>
      <c r="K916" s="6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4"/>
      <c r="H917" s="5"/>
      <c r="I917" s="6"/>
      <c r="J917" s="6"/>
      <c r="K917" s="6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4"/>
      <c r="H918" s="5"/>
      <c r="I918" s="6"/>
      <c r="J918" s="6"/>
      <c r="K918" s="6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4"/>
      <c r="H919" s="5"/>
      <c r="I919" s="6"/>
      <c r="J919" s="6"/>
      <c r="K919" s="6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4"/>
      <c r="H920" s="5"/>
      <c r="I920" s="6"/>
      <c r="J920" s="6"/>
      <c r="K920" s="6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4"/>
      <c r="H921" s="5"/>
      <c r="I921" s="6"/>
      <c r="J921" s="6"/>
      <c r="K921" s="6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4"/>
      <c r="H922" s="5"/>
      <c r="I922" s="6"/>
      <c r="J922" s="6"/>
      <c r="K922" s="6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4"/>
      <c r="H923" s="5"/>
      <c r="I923" s="6"/>
      <c r="J923" s="6"/>
      <c r="K923" s="6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4"/>
      <c r="H924" s="5"/>
      <c r="I924" s="6"/>
      <c r="J924" s="6"/>
      <c r="K924" s="6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4"/>
      <c r="H925" s="5"/>
      <c r="I925" s="6"/>
      <c r="J925" s="6"/>
      <c r="K925" s="6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4"/>
      <c r="H926" s="5"/>
      <c r="I926" s="6"/>
      <c r="J926" s="6"/>
      <c r="K926" s="6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4"/>
      <c r="H927" s="5"/>
      <c r="I927" s="6"/>
      <c r="J927" s="6"/>
      <c r="K927" s="6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4"/>
      <c r="H928" s="5"/>
      <c r="I928" s="6"/>
      <c r="J928" s="6"/>
      <c r="K928" s="6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4"/>
      <c r="H929" s="5"/>
      <c r="I929" s="6"/>
      <c r="J929" s="6"/>
      <c r="K929" s="6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4"/>
      <c r="H930" s="5"/>
      <c r="I930" s="6"/>
      <c r="J930" s="6"/>
      <c r="K930" s="6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4"/>
      <c r="H931" s="5"/>
      <c r="I931" s="6"/>
      <c r="J931" s="6"/>
      <c r="K931" s="6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4"/>
      <c r="H932" s="5"/>
      <c r="I932" s="6"/>
      <c r="J932" s="6"/>
      <c r="K932" s="6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4"/>
      <c r="H933" s="5"/>
      <c r="I933" s="6"/>
      <c r="J933" s="6"/>
      <c r="K933" s="6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4"/>
      <c r="H934" s="5"/>
      <c r="I934" s="6"/>
      <c r="J934" s="6"/>
      <c r="K934" s="6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4"/>
      <c r="H935" s="5"/>
      <c r="I935" s="6"/>
      <c r="J935" s="6"/>
      <c r="K935" s="6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4"/>
      <c r="H936" s="5"/>
      <c r="I936" s="6"/>
      <c r="J936" s="6"/>
      <c r="K936" s="6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4"/>
      <c r="H937" s="5"/>
      <c r="I937" s="6"/>
      <c r="J937" s="6"/>
      <c r="K937" s="6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4"/>
      <c r="H938" s="5"/>
      <c r="I938" s="6"/>
      <c r="J938" s="6"/>
      <c r="K938" s="6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4"/>
      <c r="H939" s="5"/>
      <c r="I939" s="6"/>
      <c r="J939" s="6"/>
      <c r="K939" s="6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4"/>
      <c r="H940" s="5"/>
      <c r="I940" s="6"/>
      <c r="J940" s="6"/>
      <c r="K940" s="6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4"/>
      <c r="H941" s="5"/>
      <c r="I941" s="6"/>
      <c r="J941" s="6"/>
      <c r="K941" s="6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4"/>
      <c r="H942" s="5"/>
      <c r="I942" s="6"/>
      <c r="J942" s="6"/>
      <c r="K942" s="6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4"/>
      <c r="H943" s="5"/>
      <c r="I943" s="6"/>
      <c r="J943" s="6"/>
      <c r="K943" s="6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4"/>
      <c r="H944" s="5"/>
      <c r="I944" s="6"/>
      <c r="J944" s="6"/>
      <c r="K944" s="6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4"/>
      <c r="H945" s="5"/>
      <c r="I945" s="6"/>
      <c r="J945" s="6"/>
      <c r="K945" s="6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4"/>
      <c r="H946" s="5"/>
      <c r="I946" s="6"/>
      <c r="J946" s="6"/>
      <c r="K946" s="6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4"/>
      <c r="H947" s="5"/>
      <c r="I947" s="6"/>
      <c r="J947" s="6"/>
      <c r="K947" s="6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4"/>
      <c r="H948" s="5"/>
      <c r="I948" s="6"/>
      <c r="J948" s="6"/>
      <c r="K948" s="6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4"/>
      <c r="H949" s="5"/>
      <c r="I949" s="6"/>
      <c r="J949" s="6"/>
      <c r="K949" s="6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4"/>
      <c r="H950" s="5"/>
      <c r="I950" s="6"/>
      <c r="J950" s="6"/>
      <c r="K950" s="6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4"/>
      <c r="H951" s="5"/>
      <c r="I951" s="6"/>
      <c r="J951" s="6"/>
      <c r="K951" s="6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4"/>
      <c r="H952" s="5"/>
      <c r="I952" s="6"/>
      <c r="J952" s="6"/>
      <c r="K952" s="6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4"/>
      <c r="H953" s="5"/>
      <c r="I953" s="6"/>
      <c r="J953" s="6"/>
      <c r="K953" s="6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4"/>
      <c r="H954" s="5"/>
      <c r="I954" s="6"/>
      <c r="J954" s="6"/>
      <c r="K954" s="6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4"/>
      <c r="H955" s="5"/>
      <c r="I955" s="6"/>
      <c r="J955" s="6"/>
      <c r="K955" s="6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4"/>
      <c r="H956" s="5"/>
      <c r="I956" s="6"/>
      <c r="J956" s="6"/>
      <c r="K956" s="6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4"/>
      <c r="H957" s="5"/>
      <c r="I957" s="6"/>
      <c r="J957" s="6"/>
      <c r="K957" s="6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4"/>
      <c r="H958" s="5"/>
      <c r="I958" s="6"/>
      <c r="J958" s="6"/>
      <c r="K958" s="6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4"/>
      <c r="H959" s="5"/>
      <c r="I959" s="6"/>
      <c r="J959" s="6"/>
      <c r="K959" s="6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4"/>
      <c r="H960" s="5"/>
      <c r="I960" s="6"/>
      <c r="J960" s="6"/>
      <c r="K960" s="6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4"/>
      <c r="H961" s="5"/>
      <c r="I961" s="6"/>
      <c r="J961" s="6"/>
      <c r="K961" s="6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4"/>
      <c r="H962" s="5"/>
      <c r="I962" s="6"/>
      <c r="J962" s="6"/>
      <c r="K962" s="6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4"/>
      <c r="H963" s="5"/>
      <c r="I963" s="6"/>
      <c r="J963" s="6"/>
      <c r="K963" s="6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4"/>
      <c r="H964" s="5"/>
      <c r="I964" s="6"/>
      <c r="J964" s="6"/>
      <c r="K964" s="6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4"/>
      <c r="H965" s="5"/>
      <c r="I965" s="6"/>
      <c r="J965" s="6"/>
      <c r="K965" s="6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4"/>
      <c r="H966" s="5"/>
      <c r="I966" s="6"/>
      <c r="J966" s="6"/>
      <c r="K966" s="6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4"/>
      <c r="H967" s="5"/>
      <c r="I967" s="6"/>
      <c r="J967" s="6"/>
      <c r="K967" s="6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4"/>
      <c r="H968" s="5"/>
      <c r="I968" s="6"/>
      <c r="J968" s="6"/>
      <c r="K968" s="6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4"/>
      <c r="H969" s="5"/>
      <c r="I969" s="6"/>
      <c r="J969" s="6"/>
      <c r="K969" s="6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4"/>
      <c r="H970" s="5"/>
      <c r="I970" s="6"/>
      <c r="J970" s="6"/>
      <c r="K970" s="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4"/>
      <c r="H971" s="5"/>
      <c r="I971" s="6"/>
      <c r="J971" s="6"/>
      <c r="K971" s="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4"/>
      <c r="H972" s="5"/>
      <c r="I972" s="6"/>
      <c r="J972" s="6"/>
      <c r="K972" s="6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4"/>
      <c r="H973" s="5"/>
      <c r="I973" s="6"/>
      <c r="J973" s="6"/>
      <c r="K973" s="6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4"/>
      <c r="H974" s="5"/>
      <c r="I974" s="6"/>
      <c r="J974" s="6"/>
      <c r="K974" s="6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4"/>
      <c r="H975" s="5"/>
      <c r="I975" s="6"/>
      <c r="J975" s="6"/>
      <c r="K975" s="6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4"/>
      <c r="H976" s="5"/>
      <c r="I976" s="6"/>
      <c r="J976" s="6"/>
      <c r="K976" s="6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4"/>
      <c r="H977" s="5"/>
      <c r="I977" s="6"/>
      <c r="J977" s="6"/>
      <c r="K977" s="6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4"/>
      <c r="H978" s="5"/>
      <c r="I978" s="6"/>
      <c r="J978" s="6"/>
      <c r="K978" s="6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4"/>
      <c r="H979" s="5"/>
      <c r="I979" s="6"/>
      <c r="J979" s="6"/>
      <c r="K979" s="6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4"/>
      <c r="H980" s="5"/>
      <c r="I980" s="6"/>
      <c r="J980" s="6"/>
      <c r="K980" s="6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4"/>
      <c r="H981" s="5"/>
      <c r="I981" s="6"/>
      <c r="J981" s="6"/>
      <c r="K981" s="6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4"/>
      <c r="H982" s="5"/>
      <c r="I982" s="6"/>
      <c r="J982" s="6"/>
      <c r="K982" s="6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4"/>
      <c r="H983" s="5"/>
      <c r="I983" s="6"/>
      <c r="J983" s="6"/>
      <c r="K983" s="6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4"/>
      <c r="H984" s="5"/>
      <c r="I984" s="6"/>
      <c r="J984" s="6"/>
      <c r="K984" s="6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4"/>
      <c r="H985" s="5"/>
      <c r="I985" s="6"/>
      <c r="J985" s="6"/>
      <c r="K985" s="6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4"/>
      <c r="H986" s="5"/>
      <c r="I986" s="6"/>
      <c r="J986" s="6"/>
      <c r="K986" s="6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4"/>
      <c r="H987" s="5"/>
      <c r="I987" s="6"/>
      <c r="J987" s="6"/>
      <c r="K987" s="6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4"/>
      <c r="H988" s="5"/>
      <c r="I988" s="6"/>
      <c r="J988" s="6"/>
      <c r="K988" s="6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4"/>
      <c r="H989" s="5"/>
      <c r="I989" s="6"/>
      <c r="J989" s="6"/>
      <c r="K989" s="6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4"/>
      <c r="H990" s="5"/>
      <c r="I990" s="6"/>
      <c r="J990" s="6"/>
      <c r="K990" s="6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4"/>
      <c r="H991" s="5"/>
      <c r="I991" s="6"/>
      <c r="J991" s="6"/>
      <c r="K991" s="6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4"/>
      <c r="H992" s="5"/>
      <c r="I992" s="6"/>
      <c r="J992" s="6"/>
      <c r="K992" s="6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4"/>
      <c r="H993" s="5"/>
      <c r="I993" s="6"/>
      <c r="J993" s="6"/>
      <c r="K993" s="6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4"/>
      <c r="H994" s="5"/>
      <c r="I994" s="6"/>
      <c r="J994" s="6"/>
      <c r="K994" s="6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4"/>
      <c r="H995" s="5"/>
      <c r="I995" s="6"/>
      <c r="J995" s="6"/>
      <c r="K995" s="6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4"/>
      <c r="H996" s="5"/>
      <c r="I996" s="6"/>
      <c r="J996" s="6"/>
      <c r="K996" s="6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4"/>
      <c r="H997" s="5"/>
      <c r="I997" s="6"/>
      <c r="J997" s="6"/>
      <c r="K997" s="6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4"/>
      <c r="H998" s="5"/>
      <c r="I998" s="6"/>
      <c r="J998" s="6"/>
      <c r="K998" s="6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4"/>
      <c r="H999" s="5"/>
      <c r="I999" s="6"/>
      <c r="J999" s="6"/>
      <c r="K999" s="6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4"/>
      <c r="H1000" s="5"/>
      <c r="I1000" s="6"/>
      <c r="J1000" s="6"/>
      <c r="K1000" s="6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4"/>
      <c r="H1001" s="5"/>
      <c r="I1001" s="6"/>
      <c r="J1001" s="6"/>
      <c r="K1001" s="6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4"/>
      <c r="H1002" s="5"/>
      <c r="I1002" s="6"/>
      <c r="J1002" s="6"/>
      <c r="K1002" s="6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4"/>
      <c r="H1003" s="5"/>
      <c r="I1003" s="6"/>
      <c r="J1003" s="6"/>
      <c r="K1003" s="6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4"/>
      <c r="H1004" s="5"/>
      <c r="I1004" s="6"/>
      <c r="J1004" s="6"/>
      <c r="K1004" s="6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4"/>
      <c r="H1005" s="5"/>
      <c r="I1005" s="6"/>
      <c r="J1005" s="6"/>
      <c r="K1005" s="6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A1006" s="2"/>
      <c r="B1006" s="2"/>
      <c r="C1006" s="2"/>
      <c r="D1006" s="2"/>
      <c r="E1006" s="2"/>
      <c r="F1006" s="2"/>
      <c r="G1006" s="4"/>
      <c r="H1006" s="5"/>
      <c r="I1006" s="6"/>
      <c r="J1006" s="6"/>
      <c r="K1006" s="6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>
      <c r="A1007" s="2"/>
      <c r="B1007" s="2"/>
      <c r="C1007" s="2"/>
      <c r="D1007" s="2"/>
      <c r="E1007" s="2"/>
      <c r="F1007" s="2"/>
      <c r="G1007" s="4"/>
      <c r="H1007" s="5"/>
      <c r="I1007" s="6"/>
      <c r="J1007" s="6"/>
      <c r="K1007" s="6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>
      <c r="A1008" s="2"/>
      <c r="B1008" s="2"/>
      <c r="C1008" s="2"/>
      <c r="D1008" s="2"/>
      <c r="E1008" s="2"/>
      <c r="F1008" s="2"/>
      <c r="G1008" s="4"/>
      <c r="H1008" s="5"/>
      <c r="I1008" s="6"/>
      <c r="J1008" s="6"/>
      <c r="K1008" s="6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>
      <c r="A1009" s="2"/>
      <c r="B1009" s="2"/>
      <c r="C1009" s="2"/>
      <c r="D1009" s="2"/>
      <c r="E1009" s="2"/>
      <c r="F1009" s="2"/>
      <c r="G1009" s="4"/>
      <c r="H1009" s="5"/>
      <c r="I1009" s="6"/>
      <c r="J1009" s="6"/>
      <c r="K1009" s="6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>
      <c r="A1010" s="2"/>
      <c r="B1010" s="2"/>
      <c r="C1010" s="2"/>
      <c r="D1010" s="2"/>
      <c r="E1010" s="2"/>
      <c r="F1010" s="2"/>
      <c r="G1010" s="4"/>
      <c r="H1010" s="5"/>
      <c r="I1010" s="6"/>
      <c r="J1010" s="6"/>
      <c r="K1010" s="6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>
      <c r="A1011" s="2"/>
      <c r="B1011" s="2"/>
      <c r="C1011" s="2"/>
      <c r="D1011" s="2"/>
      <c r="E1011" s="2"/>
      <c r="F1011" s="2"/>
      <c r="G1011" s="4"/>
      <c r="H1011" s="5"/>
      <c r="I1011" s="6"/>
      <c r="J1011" s="6"/>
      <c r="K1011" s="6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>
      <c r="A1012" s="2"/>
      <c r="B1012" s="2"/>
      <c r="C1012" s="2"/>
      <c r="D1012" s="2"/>
      <c r="E1012" s="2"/>
      <c r="F1012" s="2"/>
      <c r="G1012" s="4"/>
      <c r="H1012" s="5"/>
      <c r="I1012" s="6"/>
      <c r="J1012" s="6"/>
      <c r="K1012" s="6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>
      <c r="A1013" s="2"/>
      <c r="B1013" s="2"/>
      <c r="C1013" s="2"/>
      <c r="D1013" s="2"/>
      <c r="E1013" s="2"/>
      <c r="F1013" s="2"/>
      <c r="G1013" s="4"/>
      <c r="H1013" s="5"/>
      <c r="I1013" s="6"/>
      <c r="J1013" s="6"/>
      <c r="K1013" s="6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</sheetData>
  <mergeCells count="28">
    <mergeCell ref="A1:K1"/>
    <mergeCell ref="A2:K2"/>
    <mergeCell ref="A4:K4"/>
    <mergeCell ref="A26:K26"/>
    <mergeCell ref="A79:B79"/>
    <mergeCell ref="B119:K119"/>
    <mergeCell ref="B120:F120"/>
    <mergeCell ref="B139:K140"/>
    <mergeCell ref="B142:K143"/>
    <mergeCell ref="B151:C151"/>
    <mergeCell ref="B152:C152"/>
    <mergeCell ref="B153:C153"/>
    <mergeCell ref="B154:C154"/>
    <mergeCell ref="B155:C155"/>
    <mergeCell ref="B163:C163"/>
    <mergeCell ref="B164:C164"/>
    <mergeCell ref="B165:C165"/>
    <mergeCell ref="B166:C166"/>
    <mergeCell ref="B167:C167"/>
    <mergeCell ref="B168:C168"/>
    <mergeCell ref="B169:C169"/>
    <mergeCell ref="B156:C156"/>
    <mergeCell ref="B157:C157"/>
    <mergeCell ref="B158:C158"/>
    <mergeCell ref="B159:C159"/>
    <mergeCell ref="B160:C160"/>
    <mergeCell ref="B161:C161"/>
    <mergeCell ref="B162:C162"/>
  </mergeCells>
  <printOptions gridLines="1" horizontalCentered="1"/>
  <pageMargins bottom="0.75" footer="0.0" header="0.0" left="0.7" right="0.7" top="0.75"/>
  <pageSetup cellComments="atEnd" orientation="landscape" pageOrder="overThenDown"/>
  <rowBreaks count="3" manualBreakCount="3">
    <brk id="34" man="1"/>
    <brk id="114" man="1"/>
    <brk id="69" man="1"/>
  </rowBreaks>
  <colBreaks count="2" manualBreakCount="2">
    <brk man="1"/>
    <brk id="11" man="1"/>
  </colBreaks>
  <drawing r:id="rId1"/>
</worksheet>
</file>